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<sst xmlns="http://schemas.openxmlformats.org/spreadsheetml/2006/main" count="995" uniqueCount="270">
  <si>
    <t>МО Кировский район Ленинградской области</t>
  </si>
  <si>
    <t>к решению  Совета депутатов</t>
  </si>
  <si>
    <t>МО Назиевское городское поселение</t>
  </si>
  <si>
    <t>Годовой план (тыс.руб)</t>
  </si>
  <si>
    <t>% исполнения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</si>
  <si>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</si>
  <si>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</si>
  <si>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</si>
  <si>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</si>
  <si>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</si>
  <si>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</si>
  <si>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</si>
  <si>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</si>
  <si>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</si>
  <si>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</si>
  <si>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</si>
  <si>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</si>
  <si>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</si>
  <si>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</si>
  <si>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</si>
  <si>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</si>
  <si>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</si>
  <si>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</si>
  <si>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</si>
  <si>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</si>
  <si>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</si>
  <si>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</si>
  <si>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</si>
  <si>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</si>
  <si>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</si>
  <si>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</si>
  <si>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</si>
  <si>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</si>
  <si>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</si>
  <si>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</si>
  <si>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</si>
  <si>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</si>
  <si>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</si>
  <si>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</si>
  <si>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</si>
  <si>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</si>
  <si>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</si>
  <si>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</si>
  <si>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</si>
  <si>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</si>
  <si>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</si>
  <si>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</si>
  <si>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</si>
  <si>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</si>
  <si>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</si>
  <si>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</si>
  <si>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</si>
  <si>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</si>
  <si>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</si>
  <si>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</si>
  <si>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</si>
  <si>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</si>
  <si>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</si>
  <si>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</si>
  <si>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</si>
  <si>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</si>
  <si>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</si>
  <si>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</si>
  <si>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</si>
  <si>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</si>
  <si>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</si>
  <si>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</si>
  <si>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</si>
  <si>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</si>
  <si>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</si>
  <si>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</si>
  <si>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</si>
  <si>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</si>
  <si>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</si>
  <si>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</si>
  <si>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</si>
  <si>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</si>
  <si>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</si>
  <si>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</si>
  <si>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</si>
  <si>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</si>
  <si>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</si>
  <si>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</si>
  <si>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</si>
  <si>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</si>
  <si>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</si>
  <si>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</si>
  <si>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</si>
  <si>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</si>
  <si>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</si>
  <si>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</si>
  <si>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Субсидии юридическим лицам</t>
  </si>
  <si>
    <t>006</t>
  </si>
  <si>
    <t>Расходы за счет свободных остатков</t>
  </si>
  <si>
    <t>111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</si>
  <si>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</si>
  <si>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</si>
  <si>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</si>
  <si>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</si>
  <si>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</si>
  <si>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</si>
  <si>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</si>
  <si>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</si>
  <si>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</si>
  <si>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</si>
  <si>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</si>
  <si>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</si>
  <si>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</si>
  <si>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</si>
  <si>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</si>
  <si>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</si>
  <si>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</si>
  <si>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</si>
  <si>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</si>
  <si>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</si>
  <si>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</si>
  <si>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</si>
  <si>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</si>
  <si>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</si>
  <si>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</si>
  <si>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</si>
  <si>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</si>
  <si>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</si>
  <si>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</si>
  <si>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</si>
  <si>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</si>
  <si>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</si>
  <si>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</si>
  <si>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</si>
  <si>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</si>
  <si>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</si>
  <si>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</si>
  <si>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</si>
  <si>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</si>
  <si>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</si>
  <si>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</si>
  <si>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</si>
  <si>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</si>
  <si>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</si>
  <si>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</si>
  <si>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</si>
  <si>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</si>
  <si>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</si>
  <si>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521 00 00</t>
  </si>
  <si>
    <t>521 06 00</t>
  </si>
  <si>
    <t>521 06 01</t>
  </si>
  <si>
    <t>017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</si>
  <si>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</si>
  <si>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</si>
  <si>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</si>
  <si>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</si>
  <si>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</si>
  <si>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</si>
  <si>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</si>
  <si>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</si>
  <si>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</si>
  <si>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</si>
  <si>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</si>
  <si>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</si>
  <si>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</si>
  <si>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</si>
  <si>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 xml:space="preserve"> Приложение 2</t>
  </si>
  <si>
    <t>Выполнение функций государственными органами (оплата труда муниципальных служащих)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</si>
  <si>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</si>
  <si>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</si>
  <si>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002 04 66</t>
  </si>
  <si>
    <t>866</t>
  </si>
  <si>
    <t>Резервные фонды</t>
  </si>
  <si>
    <t>070 00 00</t>
  </si>
  <si>
    <t>Резервные фонды местных администраций</t>
  </si>
  <si>
    <t>070 05 00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</si>
  <si>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</si>
  <si>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795 37 00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</si>
  <si>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</si>
  <si>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</si>
  <si>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</si>
  <si>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350 02 00</t>
  </si>
  <si>
    <t>Мероприятия в области жилищного хозяйства</t>
  </si>
  <si>
    <t>350 03 00</t>
  </si>
  <si>
    <t>Региональные целевые программы</t>
  </si>
  <si>
    <t>522 00 00</t>
  </si>
  <si>
    <t>522 68 00</t>
  </si>
  <si>
    <t>Образование</t>
  </si>
  <si>
    <t>0700</t>
  </si>
  <si>
    <t>521 06 03</t>
  </si>
  <si>
    <t>521 06 05</t>
  </si>
  <si>
    <t>521 06 06</t>
  </si>
  <si>
    <t>521 06 07</t>
  </si>
  <si>
    <t>521 06 08</t>
  </si>
  <si>
    <t>1</t>
  </si>
  <si>
    <t>2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</si>
  <si>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</si>
  <si>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</si>
  <si>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</si>
  <si>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</si>
  <si>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</si>
  <si>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</si>
  <si>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</si>
  <si>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Расходы бюджета для расчета за услуги по начислению и выплаты муниципальных субсидий</t>
  </si>
  <si>
    <t>092 03 09</t>
  </si>
  <si>
    <t>Информирование жителей в СМИ о развитии муниципального образования</t>
  </si>
  <si>
    <t>092 03 41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</si>
  <si>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</si>
  <si>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</si>
  <si>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0309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</si>
  <si>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</si>
  <si>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</si>
  <si>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Расходы за счет субсидий на финансирование региональных целевых программ (Жилищно-коммунальное хозяйство)</t>
  </si>
  <si>
    <t>Прочие мероприятий по благоустройству городских округов поселений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</si>
  <si>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</si>
  <si>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</si>
  <si>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</si>
  <si>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</si>
  <si>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</si>
  <si>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</si>
  <si>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</si>
  <si>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Исполнение расходной части бюджета МО  Назиевское городское поселение за 2011 год</t>
  </si>
  <si>
    <t>Факт за 2011 год (тыс.руб)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</si>
  <si>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</si>
  <si>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</si>
  <si>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</si>
  <si>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</si>
  <si>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</si>
  <si>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</si>
  <si>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</si>
  <si>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0113</t>
  </si>
  <si>
    <t>Организация и ведение реестра муниципальной собственности</t>
  </si>
  <si>
    <t>090 02 02</t>
  </si>
  <si>
    <t>Расходы, связанные с проведением мероприятий по Всероссийской переписи населения 2010 г</t>
  </si>
  <si>
    <t>092 03 96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</si>
  <si>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</si>
  <si>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</si>
  <si>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</si>
  <si>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0700000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</si>
  <si>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</si>
  <si>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</si>
  <si>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Расходы за счет межбюджетных трансфертов на проведение мероприятий по предупреждению и ликвидации чрезвычайных ситуаций и последствий стихийных бедствий</t>
  </si>
  <si>
    <t>680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</si>
  <si>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</si>
  <si>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Поддержка коммунального хозяйства в части оплаты фактических затрат(убытков) по теплоснабжению</t>
  </si>
  <si>
    <t>351 05 60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</si>
  <si>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</si>
  <si>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</si>
  <si>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</si>
  <si>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</si>
  <si>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>Долгосрочная 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</si>
  <si>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</si>
  <si>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</si>
  <si>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 xml:space="preserve">Расходы за счет остатков </t>
  </si>
  <si>
    <t>Расходы за счет средств, переданных из районного бюджета бюджетам поселений 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</t>
  </si>
  <si>
    <t>952</t>
  </si>
  <si>
    <t>Другие вопросы в области образования</t>
  </si>
  <si>
    <t>0709</t>
  </si>
  <si>
    <t xml:space="preserve">Культура и  кинематография </t>
  </si>
  <si>
    <t xml:space="preserve">Дворцы и дома культуры, другие учреждения культуры 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</si>
  <si>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</si>
  <si>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</si>
  <si>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 xml:space="preserve">Культура и кинематография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</si>
  <si>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</si>
  <si>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</si>
  <si>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</si>
  <si>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 xml:space="preserve">Расходы на прочие мероприятия в области культуры </t>
  </si>
  <si>
    <t>Массовый спорт</t>
  </si>
  <si>
    <t>1102</t>
  </si>
  <si>
    <t xml:space="preserve">Мероприятия в области спорта и физической культуры </t>
  </si>
  <si>
    <t>1300</t>
  </si>
  <si>
    <t>Обслуживание внутреннего государственного и муниципального долга</t>
  </si>
  <si>
    <t>1301</t>
  </si>
  <si>
    <t>10</t>
  </si>
  <si>
    <t>от "22" марта 2012 г. №09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</si>
</sst>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b/>
      <sz val="12"/>
      <name val="Arial Cyr"/>
      <family val="0"/>
    </font>
    <font>
      <sz val="10"/>
      <name val="MS Sans Serif"/>
      <family val="0"/>
    </font>
    <font>
      <sz val="12"/>
      <name val="Arial Cyr"/>
      <family val="0"/>
    </font>
    <font>
      <b/>
      <sz val="12"/>
      <color indexed="8"/>
      <name val="Arial"/>
      <family val="0"/>
    </font>
    <font>
      <i/>
      <sz val="12"/>
      <name val="Times New Roman Cyr"/>
      <family val="0"/>
    </font>
    <font>
      <sz val="8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30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wrapText="1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/>
    </xf>
    <xf numFmtId="165" fontId="7" fillId="0" borderId="33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 vertical="center"/>
    </xf>
    <xf numFmtId="167" fontId="7" fillId="0" borderId="39" xfId="0" applyNumberFormat="1" applyFont="1" applyFill="1" applyBorder="1" applyAlignment="1">
      <alignment horizontal="center" vertical="center"/>
    </xf>
    <xf numFmtId="0" fontId="5" fillId="0" borderId="40" xfId="52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>
      <alignment horizontal="center" vertical="center"/>
    </xf>
    <xf numFmtId="167" fontId="7" fillId="0" borderId="41" xfId="0" applyNumberFormat="1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167" fontId="9" fillId="0" borderId="4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165" fontId="9" fillId="0" borderId="47" xfId="0" applyNumberFormat="1" applyFont="1" applyFill="1" applyBorder="1" applyAlignment="1">
      <alignment horizontal="center"/>
    </xf>
    <xf numFmtId="167" fontId="9" fillId="0" borderId="4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167" fontId="9" fillId="0" borderId="5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165" fontId="9" fillId="0" borderId="33" xfId="0" applyNumberFormat="1" applyFont="1" applyFill="1" applyBorder="1" applyAlignment="1">
      <alignment horizontal="center"/>
    </xf>
    <xf numFmtId="167" fontId="9" fillId="0" borderId="5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65" fontId="8" fillId="0" borderId="47" xfId="0" applyNumberFormat="1" applyFont="1" applyFill="1" applyBorder="1" applyAlignment="1">
      <alignment horizontal="center"/>
    </xf>
    <xf numFmtId="167" fontId="8" fillId="0" borderId="43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/>
    </xf>
    <xf numFmtId="165" fontId="9" fillId="0" borderId="54" xfId="0" applyNumberFormat="1" applyFont="1" applyFill="1" applyBorder="1" applyAlignment="1">
      <alignment horizontal="center"/>
    </xf>
    <xf numFmtId="167" fontId="9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/>
    </xf>
    <xf numFmtId="165" fontId="8" fillId="0" borderId="57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165" fontId="8" fillId="0" borderId="58" xfId="0" applyNumberFormat="1" applyFont="1" applyFill="1" applyBorder="1" applyAlignment="1">
      <alignment horizontal="center"/>
    </xf>
    <xf numFmtId="167" fontId="7" fillId="0" borderId="4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left" wrapText="1"/>
    </xf>
    <xf numFmtId="165" fontId="8" fillId="0" borderId="59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/>
    </xf>
    <xf numFmtId="165" fontId="7" fillId="0" borderId="61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left" wrapText="1"/>
    </xf>
    <xf numFmtId="49" fontId="9" fillId="0" borderId="6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left" wrapText="1"/>
    </xf>
    <xf numFmtId="49" fontId="9" fillId="0" borderId="65" xfId="0" applyNumberFormat="1" applyFont="1" applyFill="1" applyBorder="1" applyAlignment="1">
      <alignment horizontal="center"/>
    </xf>
    <xf numFmtId="165" fontId="7" fillId="0" borderId="47" xfId="0" applyNumberFormat="1" applyFont="1" applyFill="1" applyBorder="1" applyAlignment="1">
      <alignment horizontal="center"/>
    </xf>
    <xf numFmtId="167" fontId="7" fillId="0" borderId="5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49" fontId="9" fillId="0" borderId="67" xfId="0" applyNumberFormat="1" applyFont="1" applyFill="1" applyBorder="1" applyAlignment="1">
      <alignment horizontal="left" wrapText="1"/>
    </xf>
    <xf numFmtId="49" fontId="9" fillId="0" borderId="68" xfId="0" applyNumberFormat="1" applyFont="1" applyFill="1" applyBorder="1" applyAlignment="1">
      <alignment horizontal="center"/>
    </xf>
    <xf numFmtId="165" fontId="7" fillId="0" borderId="47" xfId="0" applyNumberFormat="1" applyFont="1" applyFill="1" applyBorder="1" applyAlignment="1">
      <alignment horizontal="center"/>
    </xf>
    <xf numFmtId="49" fontId="9" fillId="0" borderId="69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165" fontId="8" fillId="0" borderId="33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65" fontId="8" fillId="0" borderId="47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left" wrapText="1"/>
    </xf>
    <xf numFmtId="165" fontId="7" fillId="0" borderId="58" xfId="0" applyNumberFormat="1" applyFont="1" applyFill="1" applyBorder="1" applyAlignment="1">
      <alignment horizontal="center"/>
    </xf>
    <xf numFmtId="167" fontId="9" fillId="0" borderId="43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left" wrapText="1"/>
    </xf>
    <xf numFmtId="167" fontId="8" fillId="0" borderId="3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165" fontId="7" fillId="0" borderId="50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left" wrapText="1"/>
    </xf>
    <xf numFmtId="165" fontId="7" fillId="0" borderId="3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165" fontId="8" fillId="0" borderId="3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167" fontId="7" fillId="0" borderId="5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165" fontId="8" fillId="0" borderId="6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0" fontId="7" fillId="0" borderId="26" xfId="0" applyFont="1" applyFill="1" applyBorder="1" applyAlignment="1">
      <alignment/>
    </xf>
    <xf numFmtId="49" fontId="7" fillId="0" borderId="71" xfId="0" applyNumberFormat="1" applyFont="1" applyFill="1" applyBorder="1" applyAlignment="1">
      <alignment horizontal="left" wrapText="1"/>
    </xf>
    <xf numFmtId="165" fontId="9" fillId="0" borderId="7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left" wrapText="1"/>
    </xf>
    <xf numFmtId="167" fontId="8" fillId="0" borderId="55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165" fontId="9" fillId="0" borderId="47" xfId="0" applyNumberFormat="1" applyFont="1" applyFill="1" applyBorder="1" applyAlignment="1">
      <alignment horizontal="center"/>
    </xf>
    <xf numFmtId="49" fontId="9" fillId="0" borderId="73" xfId="0" applyNumberFormat="1" applyFont="1" applyFill="1" applyBorder="1" applyAlignment="1">
      <alignment horizontal="left" wrapText="1"/>
    </xf>
    <xf numFmtId="49" fontId="9" fillId="0" borderId="74" xfId="0" applyNumberFormat="1" applyFont="1" applyFill="1" applyBorder="1" applyAlignment="1">
      <alignment horizontal="center"/>
    </xf>
    <xf numFmtId="49" fontId="9" fillId="0" borderId="74" xfId="0" applyNumberFormat="1" applyFont="1" applyFill="1" applyBorder="1" applyAlignment="1">
      <alignment horizontal="center"/>
    </xf>
    <xf numFmtId="165" fontId="9" fillId="0" borderId="75" xfId="0" applyNumberFormat="1" applyFont="1" applyFill="1" applyBorder="1" applyAlignment="1">
      <alignment horizontal="center"/>
    </xf>
    <xf numFmtId="167" fontId="7" fillId="0" borderId="76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/>
    </xf>
    <xf numFmtId="165" fontId="7" fillId="0" borderId="77" xfId="0" applyNumberFormat="1" applyFont="1" applyFill="1" applyBorder="1" applyAlignment="1">
      <alignment horizontal="center"/>
    </xf>
    <xf numFmtId="165" fontId="9" fillId="0" borderId="37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/>
    </xf>
    <xf numFmtId="49" fontId="7" fillId="0" borderId="78" xfId="0" applyNumberFormat="1" applyFont="1" applyFill="1" applyBorder="1" applyAlignment="1">
      <alignment horizontal="left" wrapText="1"/>
    </xf>
    <xf numFmtId="165" fontId="8" fillId="0" borderId="79" xfId="0" applyNumberFormat="1" applyFont="1" applyFill="1" applyBorder="1" applyAlignment="1">
      <alignment horizontal="center"/>
    </xf>
    <xf numFmtId="165" fontId="9" fillId="0" borderId="72" xfId="0" applyNumberFormat="1" applyFont="1" applyFill="1" applyBorder="1" applyAlignment="1">
      <alignment horizontal="center"/>
    </xf>
    <xf numFmtId="165" fontId="7" fillId="0" borderId="59" xfId="0" applyNumberFormat="1" applyFont="1" applyFill="1" applyBorder="1" applyAlignment="1">
      <alignment horizontal="center"/>
    </xf>
    <xf numFmtId="165" fontId="7" fillId="0" borderId="57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165" fontId="9" fillId="0" borderId="58" xfId="0" applyNumberFormat="1" applyFont="1" applyFill="1" applyBorder="1" applyAlignment="1">
      <alignment horizontal="center"/>
    </xf>
    <xf numFmtId="165" fontId="9" fillId="0" borderId="35" xfId="0" applyNumberFormat="1" applyFont="1" applyFill="1" applyBorder="1" applyAlignment="1">
      <alignment horizontal="center"/>
    </xf>
    <xf numFmtId="165" fontId="8" fillId="0" borderId="34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8" fillId="0" borderId="6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left" wrapText="1"/>
    </xf>
    <xf numFmtId="165" fontId="8" fillId="0" borderId="57" xfId="0" applyNumberFormat="1" applyFont="1" applyFill="1" applyBorder="1" applyAlignment="1">
      <alignment horizontal="center"/>
    </xf>
    <xf numFmtId="165" fontId="8" fillId="0" borderId="58" xfId="0" applyNumberFormat="1" applyFont="1" applyFill="1" applyBorder="1" applyAlignment="1">
      <alignment horizontal="center"/>
    </xf>
    <xf numFmtId="165" fontId="9" fillId="0" borderId="80" xfId="0" applyNumberFormat="1" applyFont="1" applyFill="1" applyBorder="1" applyAlignment="1">
      <alignment horizontal="center"/>
    </xf>
    <xf numFmtId="167" fontId="8" fillId="0" borderId="8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wrapText="1"/>
    </xf>
    <xf numFmtId="164" fontId="8" fillId="0" borderId="57" xfId="0" applyNumberFormat="1" applyFont="1" applyFill="1" applyBorder="1" applyAlignment="1">
      <alignment horizontal="center"/>
    </xf>
    <xf numFmtId="167" fontId="9" fillId="0" borderId="82" xfId="0" applyNumberFormat="1" applyFont="1" applyFill="1" applyBorder="1" applyAlignment="1">
      <alignment horizontal="center" vertical="center"/>
    </xf>
    <xf numFmtId="167" fontId="9" fillId="0" borderId="8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 vertical="center" wrapText="1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="75" zoomScaleNormal="75" zoomScalePageLayoutView="0" workbookViewId="0" topLeftCell="A1">
      <selection activeCell="A7" sqref="A7:J7"/>
    </sheetView>
  </sheetViews>
  <sheetFormatPr defaultColWidth="9.00390625" defaultRowHeight="12.75"/>
  <cols>
    <col min="1" max="1" width="110.125" style="61" customWidth="1"/>
    <col min="2" max="3" width="9.875" style="62" customWidth="1"/>
    <col min="4" max="4" width="10.75390625" style="62" customWidth="1"/>
    <col min="5" max="5" width="15.00390625" style="62" customWidth="1"/>
    <col min="6" max="6" width="13.25390625" style="62" customWidth="1"/>
    <col min="7" max="7" width="9.875" style="62" customWidth="1"/>
    <col min="8" max="9" width="18.875" style="199" customWidth="1"/>
    <col min="10" max="10" width="14.25390625" style="200" customWidth="1"/>
    <col min="11" max="16384" width="9.125" style="5" customWidth="1"/>
  </cols>
  <sheetData>
    <row r="1" spans="7:10" ht="15">
      <c r="G1" s="203" t="s">
        <v>161</v>
      </c>
      <c r="H1" s="203"/>
      <c r="I1" s="203"/>
      <c r="J1" s="203"/>
    </row>
    <row r="2" spans="7:10" ht="15">
      <c r="G2" s="203" t="s">
        <v>1</v>
      </c>
      <c r="H2" s="203"/>
      <c r="I2" s="203"/>
      <c r="J2" s="203"/>
    </row>
    <row r="3" spans="7:10" ht="15">
      <c r="G3" s="203" t="s">
        <v>2</v>
      </c>
      <c r="H3" s="203"/>
      <c r="I3" s="203"/>
      <c r="J3" s="203"/>
    </row>
    <row r="4" spans="7:10" ht="15">
      <c r="G4" s="203" t="s">
        <v>0</v>
      </c>
      <c r="H4" s="203"/>
      <c r="I4" s="203"/>
      <c r="J4" s="203"/>
    </row>
    <row r="5" spans="7:10" ht="15" customHeight="1">
      <c r="G5" s="201" t="s">
        <v>269</v>
      </c>
      <c r="H5" s="201"/>
      <c r="I5" s="201"/>
      <c r="J5" s="201"/>
    </row>
    <row r="7" spans="1:10" ht="18">
      <c r="A7" s="202" t="s">
        <v>216</v>
      </c>
      <c r="B7" s="202"/>
      <c r="C7" s="202"/>
      <c r="D7" s="202"/>
      <c r="E7" s="202"/>
      <c r="F7" s="202"/>
      <c r="G7" s="202"/>
      <c r="H7" s="202"/>
      <c r="I7" s="202"/>
      <c r="J7" s="202"/>
    </row>
    <row r="9" spans="1:10" s="2" customFormat="1" ht="53.25" customHeight="1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63" t="s">
        <v>3</v>
      </c>
      <c r="I9" s="63" t="s">
        <v>217</v>
      </c>
      <c r="J9" s="64" t="s">
        <v>4</v>
      </c>
    </row>
    <row r="10" spans="1:10" s="4" customFormat="1" ht="21" customHeight="1" thickBot="1">
      <c r="A10" s="3" t="s">
        <v>189</v>
      </c>
      <c r="B10" s="3" t="s">
        <v>190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54">
        <v>8</v>
      </c>
      <c r="I10" s="54">
        <v>9</v>
      </c>
      <c r="J10" s="55" t="s">
        <v>268</v>
      </c>
    </row>
    <row r="11" spans="1:10" ht="61.5" thickBot="1">
      <c r="A11" s="65" t="s">
        <v>17</v>
      </c>
      <c r="B11" s="6" t="s">
        <v>18</v>
      </c>
      <c r="C11" s="6"/>
      <c r="D11" s="6"/>
      <c r="E11" s="6"/>
      <c r="F11" s="6"/>
      <c r="G11" s="6"/>
      <c r="H11" s="52">
        <f>H12</f>
        <v>29926.800000000003</v>
      </c>
      <c r="I11" s="52">
        <f>I12</f>
        <v>24406.2</v>
      </c>
      <c r="J11" s="56">
        <f>I11/H11</f>
        <v>0.8155298929387705</v>
      </c>
    </row>
    <row r="12" spans="1:10" ht="61.5" thickBot="1">
      <c r="A12" s="7" t="s">
        <v>17</v>
      </c>
      <c r="B12" s="6" t="s">
        <v>18</v>
      </c>
      <c r="C12" s="6"/>
      <c r="D12" s="6" t="s">
        <v>19</v>
      </c>
      <c r="E12" s="6" t="s">
        <v>19</v>
      </c>
      <c r="F12" s="6" t="s">
        <v>19</v>
      </c>
      <c r="G12" s="6" t="s">
        <v>19</v>
      </c>
      <c r="H12" s="38">
        <f>H13+H60+H65+H74+H89+H140+H146+H158+H168+H173</f>
        <v>29926.800000000003</v>
      </c>
      <c r="I12" s="38">
        <f>I13+I60+I65+I74+I89+I140+I146+I158+I168+I173</f>
        <v>24406.2</v>
      </c>
      <c r="J12" s="56">
        <f aca="true" t="shared" si="0" ref="J12:J75">I12/H12</f>
        <v>0.8155298929387705</v>
      </c>
    </row>
    <row r="13" spans="1:10" ht="20.25">
      <c r="A13" s="8" t="s">
        <v>20</v>
      </c>
      <c r="B13" s="9" t="s">
        <v>18</v>
      </c>
      <c r="C13" s="9" t="s">
        <v>21</v>
      </c>
      <c r="D13" s="9" t="s">
        <v>21</v>
      </c>
      <c r="E13" s="9" t="s">
        <v>19</v>
      </c>
      <c r="F13" s="9" t="s">
        <v>19</v>
      </c>
      <c r="G13" s="9" t="s">
        <v>19</v>
      </c>
      <c r="H13" s="39">
        <f>H14+H33+H37+H28</f>
        <v>7925</v>
      </c>
      <c r="I13" s="39">
        <f>I14+I33+I37+I28</f>
        <v>7075.9</v>
      </c>
      <c r="J13" s="53">
        <f t="shared" si="0"/>
        <v>0.8928580441640378</v>
      </c>
    </row>
    <row r="14" spans="1:10" ht="60.75">
      <c r="A14" s="10" t="s">
        <v>22</v>
      </c>
      <c r="B14" s="11" t="s">
        <v>18</v>
      </c>
      <c r="C14" s="11" t="s">
        <v>21</v>
      </c>
      <c r="D14" s="11" t="s">
        <v>23</v>
      </c>
      <c r="E14" s="11"/>
      <c r="F14" s="11"/>
      <c r="G14" s="11"/>
      <c r="H14" s="40">
        <f>H15+H22</f>
        <v>7076.3</v>
      </c>
      <c r="I14" s="40">
        <f>I15+I22</f>
        <v>6461.2</v>
      </c>
      <c r="J14" s="57">
        <f t="shared" si="0"/>
        <v>0.913076042564617</v>
      </c>
    </row>
    <row r="15" spans="1:10" ht="60.75">
      <c r="A15" s="66" t="s">
        <v>24</v>
      </c>
      <c r="B15" s="11" t="s">
        <v>18</v>
      </c>
      <c r="C15" s="11" t="s">
        <v>21</v>
      </c>
      <c r="D15" s="11" t="s">
        <v>23</v>
      </c>
      <c r="E15" s="11" t="s">
        <v>25</v>
      </c>
      <c r="F15" s="11" t="s">
        <v>19</v>
      </c>
      <c r="G15" s="11" t="s">
        <v>19</v>
      </c>
      <c r="H15" s="40">
        <f>H16+H20</f>
        <v>6921.2</v>
      </c>
      <c r="I15" s="40">
        <f>I16+I20</f>
        <v>6306.099999999999</v>
      </c>
      <c r="J15" s="41">
        <f t="shared" si="0"/>
        <v>0.9111281280702768</v>
      </c>
    </row>
    <row r="16" spans="1:10" ht="20.25">
      <c r="A16" s="67" t="s">
        <v>26</v>
      </c>
      <c r="B16" s="23" t="s">
        <v>18</v>
      </c>
      <c r="C16" s="68" t="s">
        <v>21</v>
      </c>
      <c r="D16" s="68" t="s">
        <v>23</v>
      </c>
      <c r="E16" s="68" t="s">
        <v>27</v>
      </c>
      <c r="F16" s="69"/>
      <c r="G16" s="69"/>
      <c r="H16" s="70">
        <f>H17+H18+H19</f>
        <v>6190.5</v>
      </c>
      <c r="I16" s="70">
        <f>I17+I18+I19</f>
        <v>5575.4</v>
      </c>
      <c r="J16" s="46">
        <f t="shared" si="0"/>
        <v>0.9006380744689443</v>
      </c>
    </row>
    <row r="17" spans="1:10" ht="20.25">
      <c r="A17" s="71" t="s">
        <v>32</v>
      </c>
      <c r="B17" s="72" t="s">
        <v>18</v>
      </c>
      <c r="C17" s="72" t="s">
        <v>21</v>
      </c>
      <c r="D17" s="72" t="s">
        <v>23</v>
      </c>
      <c r="E17" s="72" t="s">
        <v>27</v>
      </c>
      <c r="F17" s="72" t="s">
        <v>28</v>
      </c>
      <c r="G17" s="72" t="s">
        <v>29</v>
      </c>
      <c r="H17" s="73">
        <f>2863.4</f>
        <v>2863.4</v>
      </c>
      <c r="I17" s="73">
        <v>2416.6</v>
      </c>
      <c r="J17" s="74">
        <f t="shared" si="0"/>
        <v>0.8439617238248236</v>
      </c>
    </row>
    <row r="18" spans="1:10" ht="40.5">
      <c r="A18" s="75" t="s">
        <v>162</v>
      </c>
      <c r="B18" s="76" t="s">
        <v>18</v>
      </c>
      <c r="C18" s="76" t="s">
        <v>21</v>
      </c>
      <c r="D18" s="76" t="s">
        <v>23</v>
      </c>
      <c r="E18" s="76" t="s">
        <v>163</v>
      </c>
      <c r="F18" s="76" t="s">
        <v>28</v>
      </c>
      <c r="G18" s="76" t="s">
        <v>29</v>
      </c>
      <c r="H18" s="77">
        <f>3359.7-42.6</f>
        <v>3317.1</v>
      </c>
      <c r="I18" s="77">
        <f>2377.3+771.5</f>
        <v>3148.8</v>
      </c>
      <c r="J18" s="78">
        <f t="shared" si="0"/>
        <v>0.9492629103735191</v>
      </c>
    </row>
    <row r="19" spans="1:10" ht="40.5">
      <c r="A19" s="31" t="s">
        <v>164</v>
      </c>
      <c r="B19" s="30" t="s">
        <v>18</v>
      </c>
      <c r="C19" s="30" t="s">
        <v>21</v>
      </c>
      <c r="D19" s="79" t="s">
        <v>23</v>
      </c>
      <c r="E19" s="30" t="s">
        <v>165</v>
      </c>
      <c r="F19" s="30" t="s">
        <v>28</v>
      </c>
      <c r="G19" s="30" t="s">
        <v>166</v>
      </c>
      <c r="H19" s="80">
        <v>10</v>
      </c>
      <c r="I19" s="80">
        <v>10</v>
      </c>
      <c r="J19" s="81">
        <f t="shared" si="0"/>
        <v>1</v>
      </c>
    </row>
    <row r="20" spans="1:10" ht="40.5">
      <c r="A20" s="16" t="s">
        <v>30</v>
      </c>
      <c r="B20" s="82" t="s">
        <v>18</v>
      </c>
      <c r="C20" s="83" t="s">
        <v>21</v>
      </c>
      <c r="D20" s="83" t="s">
        <v>23</v>
      </c>
      <c r="E20" s="83" t="s">
        <v>31</v>
      </c>
      <c r="F20" s="72"/>
      <c r="G20" s="72"/>
      <c r="H20" s="84">
        <f>H21</f>
        <v>730.7</v>
      </c>
      <c r="I20" s="84">
        <f>I21</f>
        <v>730.7</v>
      </c>
      <c r="J20" s="85">
        <f t="shared" si="0"/>
        <v>1</v>
      </c>
    </row>
    <row r="21" spans="1:10" ht="20.25">
      <c r="A21" s="86" t="s">
        <v>32</v>
      </c>
      <c r="B21" s="87" t="s">
        <v>18</v>
      </c>
      <c r="C21" s="87" t="s">
        <v>21</v>
      </c>
      <c r="D21" s="87" t="s">
        <v>23</v>
      </c>
      <c r="E21" s="87" t="s">
        <v>31</v>
      </c>
      <c r="F21" s="87" t="s">
        <v>28</v>
      </c>
      <c r="G21" s="87" t="s">
        <v>29</v>
      </c>
      <c r="H21" s="88">
        <f>723.7+7</f>
        <v>730.7</v>
      </c>
      <c r="I21" s="88">
        <f>723.7+7</f>
        <v>730.7</v>
      </c>
      <c r="J21" s="89">
        <f t="shared" si="0"/>
        <v>1</v>
      </c>
    </row>
    <row r="22" spans="1:10" ht="20.25">
      <c r="A22" s="90" t="s">
        <v>141</v>
      </c>
      <c r="B22" s="20" t="s">
        <v>18</v>
      </c>
      <c r="C22" s="12" t="s">
        <v>21</v>
      </c>
      <c r="D22" s="13" t="s">
        <v>23</v>
      </c>
      <c r="E22" s="13" t="s">
        <v>143</v>
      </c>
      <c r="F22" s="91"/>
      <c r="G22" s="30"/>
      <c r="H22" s="92">
        <f>H23</f>
        <v>155.1</v>
      </c>
      <c r="I22" s="92">
        <f>I23</f>
        <v>155.1</v>
      </c>
      <c r="J22" s="41">
        <f t="shared" si="0"/>
        <v>1</v>
      </c>
    </row>
    <row r="23" spans="1:10" ht="81">
      <c r="A23" s="66" t="s">
        <v>218</v>
      </c>
      <c r="B23" s="20" t="s">
        <v>18</v>
      </c>
      <c r="C23" s="14" t="s">
        <v>21</v>
      </c>
      <c r="D23" s="15" t="s">
        <v>23</v>
      </c>
      <c r="E23" s="15" t="s">
        <v>144</v>
      </c>
      <c r="F23" s="93"/>
      <c r="G23" s="30"/>
      <c r="H23" s="92">
        <f>H24+H26</f>
        <v>155.1</v>
      </c>
      <c r="I23" s="92">
        <f>I24+I26</f>
        <v>155.1</v>
      </c>
      <c r="J23" s="41">
        <f t="shared" si="0"/>
        <v>1</v>
      </c>
    </row>
    <row r="24" spans="1:10" ht="60.75">
      <c r="A24" s="16" t="s">
        <v>219</v>
      </c>
      <c r="B24" s="12" t="s">
        <v>18</v>
      </c>
      <c r="C24" s="13" t="s">
        <v>21</v>
      </c>
      <c r="D24" s="13" t="s">
        <v>23</v>
      </c>
      <c r="E24" s="13" t="s">
        <v>185</v>
      </c>
      <c r="F24" s="13"/>
      <c r="G24" s="72"/>
      <c r="H24" s="94">
        <f>H25</f>
        <v>119.1</v>
      </c>
      <c r="I24" s="94">
        <f>I25</f>
        <v>119.1</v>
      </c>
      <c r="J24" s="95">
        <f t="shared" si="0"/>
        <v>1</v>
      </c>
    </row>
    <row r="25" spans="1:10" ht="60.75">
      <c r="A25" s="96" t="s">
        <v>215</v>
      </c>
      <c r="B25" s="76" t="s">
        <v>18</v>
      </c>
      <c r="C25" s="17" t="s">
        <v>21</v>
      </c>
      <c r="D25" s="17" t="s">
        <v>23</v>
      </c>
      <c r="E25" s="17" t="s">
        <v>185</v>
      </c>
      <c r="F25" s="17" t="s">
        <v>146</v>
      </c>
      <c r="G25" s="76" t="s">
        <v>147</v>
      </c>
      <c r="H25" s="43">
        <v>119.1</v>
      </c>
      <c r="I25" s="43">
        <v>119.1</v>
      </c>
      <c r="J25" s="89">
        <f t="shared" si="0"/>
        <v>1</v>
      </c>
    </row>
    <row r="26" spans="1:10" ht="60.75">
      <c r="A26" s="16" t="s">
        <v>220</v>
      </c>
      <c r="B26" s="12" t="s">
        <v>18</v>
      </c>
      <c r="C26" s="13" t="s">
        <v>21</v>
      </c>
      <c r="D26" s="13" t="s">
        <v>23</v>
      </c>
      <c r="E26" s="13" t="s">
        <v>188</v>
      </c>
      <c r="F26" s="13"/>
      <c r="G26" s="72"/>
      <c r="H26" s="94">
        <f>H27</f>
        <v>36</v>
      </c>
      <c r="I26" s="94">
        <f>I27</f>
        <v>36</v>
      </c>
      <c r="J26" s="58">
        <f t="shared" si="0"/>
        <v>1</v>
      </c>
    </row>
    <row r="27" spans="1:10" ht="60.75">
      <c r="A27" s="96" t="s">
        <v>215</v>
      </c>
      <c r="B27" s="87" t="s">
        <v>18</v>
      </c>
      <c r="C27" s="18" t="s">
        <v>21</v>
      </c>
      <c r="D27" s="18" t="s">
        <v>23</v>
      </c>
      <c r="E27" s="18" t="s">
        <v>188</v>
      </c>
      <c r="F27" s="18" t="s">
        <v>146</v>
      </c>
      <c r="G27" s="87" t="s">
        <v>147</v>
      </c>
      <c r="H27" s="43">
        <v>36</v>
      </c>
      <c r="I27" s="43">
        <v>36</v>
      </c>
      <c r="J27" s="53">
        <f t="shared" si="0"/>
        <v>1</v>
      </c>
    </row>
    <row r="28" spans="1:10" ht="20.25">
      <c r="A28" s="97" t="s">
        <v>221</v>
      </c>
      <c r="B28" s="20" t="s">
        <v>18</v>
      </c>
      <c r="C28" s="19" t="s">
        <v>21</v>
      </c>
      <c r="D28" s="19" t="s">
        <v>222</v>
      </c>
      <c r="E28" s="19"/>
      <c r="F28" s="20"/>
      <c r="G28" s="30"/>
      <c r="H28" s="92">
        <f aca="true" t="shared" si="1" ref="H28:I31">H29</f>
        <v>48.4</v>
      </c>
      <c r="I28" s="92">
        <f t="shared" si="1"/>
        <v>48.4</v>
      </c>
      <c r="J28" s="41">
        <f t="shared" si="0"/>
        <v>1</v>
      </c>
    </row>
    <row r="29" spans="1:10" ht="20.25">
      <c r="A29" s="90" t="s">
        <v>141</v>
      </c>
      <c r="B29" s="20" t="s">
        <v>18</v>
      </c>
      <c r="C29" s="12" t="s">
        <v>21</v>
      </c>
      <c r="D29" s="13" t="s">
        <v>222</v>
      </c>
      <c r="E29" s="13" t="s">
        <v>143</v>
      </c>
      <c r="F29" s="91"/>
      <c r="G29" s="30"/>
      <c r="H29" s="92">
        <f t="shared" si="1"/>
        <v>48.4</v>
      </c>
      <c r="I29" s="92">
        <f t="shared" si="1"/>
        <v>48.4</v>
      </c>
      <c r="J29" s="42">
        <f t="shared" si="0"/>
        <v>1</v>
      </c>
    </row>
    <row r="30" spans="1:10" ht="81">
      <c r="A30" s="66" t="s">
        <v>218</v>
      </c>
      <c r="B30" s="20" t="s">
        <v>18</v>
      </c>
      <c r="C30" s="14" t="s">
        <v>21</v>
      </c>
      <c r="D30" s="15" t="s">
        <v>222</v>
      </c>
      <c r="E30" s="15" t="s">
        <v>144</v>
      </c>
      <c r="F30" s="93"/>
      <c r="G30" s="30"/>
      <c r="H30" s="92">
        <f t="shared" si="1"/>
        <v>48.4</v>
      </c>
      <c r="I30" s="92">
        <f t="shared" si="1"/>
        <v>48.4</v>
      </c>
      <c r="J30" s="41">
        <f t="shared" si="0"/>
        <v>1</v>
      </c>
    </row>
    <row r="31" spans="1:10" ht="42.75" customHeight="1">
      <c r="A31" s="16" t="s">
        <v>223</v>
      </c>
      <c r="B31" s="12" t="s">
        <v>18</v>
      </c>
      <c r="C31" s="13" t="s">
        <v>21</v>
      </c>
      <c r="D31" s="13" t="s">
        <v>222</v>
      </c>
      <c r="E31" s="13" t="s">
        <v>145</v>
      </c>
      <c r="F31" s="13"/>
      <c r="G31" s="72"/>
      <c r="H31" s="98">
        <f t="shared" si="1"/>
        <v>48.4</v>
      </c>
      <c r="I31" s="98">
        <f t="shared" si="1"/>
        <v>48.4</v>
      </c>
      <c r="J31" s="58">
        <f t="shared" si="0"/>
        <v>1</v>
      </c>
    </row>
    <row r="32" spans="1:10" ht="45" customHeight="1">
      <c r="A32" s="96" t="s">
        <v>224</v>
      </c>
      <c r="B32" s="87" t="s">
        <v>18</v>
      </c>
      <c r="C32" s="18" t="s">
        <v>21</v>
      </c>
      <c r="D32" s="18" t="s">
        <v>222</v>
      </c>
      <c r="E32" s="18" t="s">
        <v>145</v>
      </c>
      <c r="F32" s="18" t="s">
        <v>146</v>
      </c>
      <c r="G32" s="87" t="s">
        <v>147</v>
      </c>
      <c r="H32" s="43">
        <v>48.4</v>
      </c>
      <c r="I32" s="43">
        <v>48.4</v>
      </c>
      <c r="J32" s="53">
        <f t="shared" si="0"/>
        <v>1</v>
      </c>
    </row>
    <row r="33" spans="1:10" ht="20.25" hidden="1">
      <c r="A33" s="10" t="s">
        <v>167</v>
      </c>
      <c r="B33" s="11" t="s">
        <v>18</v>
      </c>
      <c r="C33" s="11" t="s">
        <v>21</v>
      </c>
      <c r="D33" s="11" t="s">
        <v>192</v>
      </c>
      <c r="E33" s="11"/>
      <c r="F33" s="11"/>
      <c r="G33" s="11"/>
      <c r="H33" s="44">
        <f aca="true" t="shared" si="2" ref="H33:I35">H34</f>
        <v>0</v>
      </c>
      <c r="I33" s="44">
        <f t="shared" si="2"/>
        <v>0</v>
      </c>
      <c r="J33" s="42" t="e">
        <f t="shared" si="0"/>
        <v>#DIV/0!</v>
      </c>
    </row>
    <row r="34" spans="1:10" ht="20.25" hidden="1">
      <c r="A34" s="10" t="s">
        <v>167</v>
      </c>
      <c r="B34" s="11" t="s">
        <v>18</v>
      </c>
      <c r="C34" s="11" t="s">
        <v>21</v>
      </c>
      <c r="D34" s="11" t="s">
        <v>192</v>
      </c>
      <c r="E34" s="11" t="s">
        <v>168</v>
      </c>
      <c r="F34" s="11" t="s">
        <v>19</v>
      </c>
      <c r="G34" s="11" t="s">
        <v>19</v>
      </c>
      <c r="H34" s="44">
        <f t="shared" si="2"/>
        <v>0</v>
      </c>
      <c r="I34" s="44">
        <f t="shared" si="2"/>
        <v>0</v>
      </c>
      <c r="J34" s="41" t="e">
        <f t="shared" si="0"/>
        <v>#DIV/0!</v>
      </c>
    </row>
    <row r="35" spans="1:10" ht="20.25" hidden="1">
      <c r="A35" s="99" t="s">
        <v>169</v>
      </c>
      <c r="B35" s="100" t="s">
        <v>18</v>
      </c>
      <c r="C35" s="100" t="s">
        <v>21</v>
      </c>
      <c r="D35" s="100" t="s">
        <v>192</v>
      </c>
      <c r="E35" s="100" t="s">
        <v>170</v>
      </c>
      <c r="F35" s="100"/>
      <c r="G35" s="100"/>
      <c r="H35" s="101">
        <f t="shared" si="2"/>
        <v>0</v>
      </c>
      <c r="I35" s="101">
        <f t="shared" si="2"/>
        <v>0</v>
      </c>
      <c r="J35" s="41" t="e">
        <f t="shared" si="0"/>
        <v>#DIV/0!</v>
      </c>
    </row>
    <row r="36" spans="1:10" ht="20.25" hidden="1">
      <c r="A36" s="25" t="s">
        <v>33</v>
      </c>
      <c r="B36" s="30" t="s">
        <v>18</v>
      </c>
      <c r="C36" s="30" t="s">
        <v>21</v>
      </c>
      <c r="D36" s="30" t="s">
        <v>192</v>
      </c>
      <c r="E36" s="30" t="s">
        <v>170</v>
      </c>
      <c r="F36" s="21" t="s">
        <v>34</v>
      </c>
      <c r="G36" s="87" t="s">
        <v>29</v>
      </c>
      <c r="H36" s="80">
        <f>250-250</f>
        <v>0</v>
      </c>
      <c r="I36" s="80">
        <f>250-250</f>
        <v>0</v>
      </c>
      <c r="J36" s="41" t="e">
        <f t="shared" si="0"/>
        <v>#DIV/0!</v>
      </c>
    </row>
    <row r="37" spans="1:10" ht="20.25">
      <c r="A37" s="10" t="s">
        <v>35</v>
      </c>
      <c r="B37" s="11" t="s">
        <v>18</v>
      </c>
      <c r="C37" s="11" t="s">
        <v>21</v>
      </c>
      <c r="D37" s="11" t="s">
        <v>225</v>
      </c>
      <c r="E37" s="11"/>
      <c r="F37" s="11"/>
      <c r="G37" s="11"/>
      <c r="H37" s="44">
        <f>H38+H42+H56</f>
        <v>800.3000000000001</v>
      </c>
      <c r="I37" s="44">
        <f>I38+I42+I56</f>
        <v>566.3</v>
      </c>
      <c r="J37" s="42">
        <f t="shared" si="0"/>
        <v>0.7076096463826064</v>
      </c>
    </row>
    <row r="38" spans="1:10" ht="60.75">
      <c r="A38" s="10" t="s">
        <v>36</v>
      </c>
      <c r="B38" s="11" t="s">
        <v>18</v>
      </c>
      <c r="C38" s="11" t="s">
        <v>21</v>
      </c>
      <c r="D38" s="11" t="s">
        <v>225</v>
      </c>
      <c r="E38" s="11" t="s">
        <v>37</v>
      </c>
      <c r="F38" s="102"/>
      <c r="G38" s="11"/>
      <c r="H38" s="44">
        <f>H39</f>
        <v>89.5</v>
      </c>
      <c r="I38" s="44">
        <f>I39</f>
        <v>44.8</v>
      </c>
      <c r="J38" s="41">
        <f t="shared" si="0"/>
        <v>0.500558659217877</v>
      </c>
    </row>
    <row r="39" spans="1:10" ht="60.75">
      <c r="A39" s="10" t="s">
        <v>38</v>
      </c>
      <c r="B39" s="11" t="s">
        <v>18</v>
      </c>
      <c r="C39" s="11" t="s">
        <v>21</v>
      </c>
      <c r="D39" s="11" t="s">
        <v>225</v>
      </c>
      <c r="E39" s="11" t="s">
        <v>39</v>
      </c>
      <c r="F39" s="11"/>
      <c r="G39" s="11"/>
      <c r="H39" s="44">
        <f>H41</f>
        <v>89.5</v>
      </c>
      <c r="I39" s="44">
        <f>I41</f>
        <v>44.8</v>
      </c>
      <c r="J39" s="42">
        <f t="shared" si="0"/>
        <v>0.500558659217877</v>
      </c>
    </row>
    <row r="40" spans="1:10" ht="20.25">
      <c r="A40" s="99" t="s">
        <v>226</v>
      </c>
      <c r="B40" s="100" t="s">
        <v>18</v>
      </c>
      <c r="C40" s="100" t="s">
        <v>21</v>
      </c>
      <c r="D40" s="100" t="s">
        <v>225</v>
      </c>
      <c r="E40" s="100" t="s">
        <v>227</v>
      </c>
      <c r="F40" s="103"/>
      <c r="G40" s="100"/>
      <c r="H40" s="101">
        <f>H41</f>
        <v>89.5</v>
      </c>
      <c r="I40" s="101">
        <f>I41</f>
        <v>44.8</v>
      </c>
      <c r="J40" s="58">
        <f t="shared" si="0"/>
        <v>0.500558659217877</v>
      </c>
    </row>
    <row r="41" spans="1:10" ht="20.25">
      <c r="A41" s="104" t="s">
        <v>32</v>
      </c>
      <c r="B41" s="87" t="s">
        <v>18</v>
      </c>
      <c r="C41" s="87" t="s">
        <v>21</v>
      </c>
      <c r="D41" s="87" t="s">
        <v>225</v>
      </c>
      <c r="E41" s="87" t="s">
        <v>227</v>
      </c>
      <c r="F41" s="105" t="s">
        <v>28</v>
      </c>
      <c r="G41" s="87" t="s">
        <v>29</v>
      </c>
      <c r="H41" s="88">
        <v>89.5</v>
      </c>
      <c r="I41" s="88">
        <v>44.8</v>
      </c>
      <c r="J41" s="59">
        <f t="shared" si="0"/>
        <v>0.500558659217877</v>
      </c>
    </row>
    <row r="42" spans="1:10" ht="40.5">
      <c r="A42" s="10" t="s">
        <v>40</v>
      </c>
      <c r="B42" s="11" t="s">
        <v>18</v>
      </c>
      <c r="C42" s="11" t="s">
        <v>21</v>
      </c>
      <c r="D42" s="11" t="s">
        <v>225</v>
      </c>
      <c r="E42" s="11" t="s">
        <v>41</v>
      </c>
      <c r="F42" s="21"/>
      <c r="G42" s="11"/>
      <c r="H42" s="44">
        <f>H43</f>
        <v>661.9000000000001</v>
      </c>
      <c r="I42" s="44">
        <f>I43</f>
        <v>472.59999999999997</v>
      </c>
      <c r="J42" s="41">
        <f t="shared" si="0"/>
        <v>0.7140051367276022</v>
      </c>
    </row>
    <row r="43" spans="1:10" ht="20.25">
      <c r="A43" s="106" t="s">
        <v>42</v>
      </c>
      <c r="B43" s="23" t="s">
        <v>18</v>
      </c>
      <c r="C43" s="23" t="s">
        <v>21</v>
      </c>
      <c r="D43" s="23" t="s">
        <v>225</v>
      </c>
      <c r="E43" s="23" t="s">
        <v>43</v>
      </c>
      <c r="F43" s="22"/>
      <c r="G43" s="23"/>
      <c r="H43" s="45">
        <f>H44+H46+H48+H50+H52+H54</f>
        <v>661.9000000000001</v>
      </c>
      <c r="I43" s="45">
        <f>I44+I46+I48+I50+I52+I54</f>
        <v>472.59999999999997</v>
      </c>
      <c r="J43" s="42">
        <f t="shared" si="0"/>
        <v>0.7140051367276022</v>
      </c>
    </row>
    <row r="44" spans="1:10" ht="60.75">
      <c r="A44" s="24" t="s">
        <v>197</v>
      </c>
      <c r="B44" s="82" t="s">
        <v>18</v>
      </c>
      <c r="C44" s="82" t="s">
        <v>21</v>
      </c>
      <c r="D44" s="82" t="s">
        <v>225</v>
      </c>
      <c r="E44" s="82" t="s">
        <v>44</v>
      </c>
      <c r="F44" s="107"/>
      <c r="G44" s="82"/>
      <c r="H44" s="108">
        <f>H45</f>
        <v>14.9</v>
      </c>
      <c r="I44" s="108">
        <f>I45</f>
        <v>12.6</v>
      </c>
      <c r="J44" s="95">
        <f t="shared" si="0"/>
        <v>0.8456375838926175</v>
      </c>
    </row>
    <row r="45" spans="1:10" ht="20.25">
      <c r="A45" s="25" t="s">
        <v>32</v>
      </c>
      <c r="B45" s="30" t="s">
        <v>18</v>
      </c>
      <c r="C45" s="30" t="s">
        <v>21</v>
      </c>
      <c r="D45" s="30" t="s">
        <v>225</v>
      </c>
      <c r="E45" s="30" t="s">
        <v>44</v>
      </c>
      <c r="F45" s="21" t="s">
        <v>28</v>
      </c>
      <c r="G45" s="30" t="s">
        <v>29</v>
      </c>
      <c r="H45" s="80">
        <v>14.9</v>
      </c>
      <c r="I45" s="80">
        <v>12.6</v>
      </c>
      <c r="J45" s="89">
        <f t="shared" si="0"/>
        <v>0.8456375838926175</v>
      </c>
    </row>
    <row r="46" spans="1:10" ht="40.5">
      <c r="A46" s="24" t="s">
        <v>45</v>
      </c>
      <c r="B46" s="82" t="s">
        <v>18</v>
      </c>
      <c r="C46" s="82" t="s">
        <v>21</v>
      </c>
      <c r="D46" s="82" t="s">
        <v>225</v>
      </c>
      <c r="E46" s="82" t="s">
        <v>46</v>
      </c>
      <c r="F46" s="107"/>
      <c r="G46" s="72"/>
      <c r="H46" s="108">
        <f>H47</f>
        <v>50</v>
      </c>
      <c r="I46" s="108">
        <f>I47</f>
        <v>48.7</v>
      </c>
      <c r="J46" s="95">
        <f t="shared" si="0"/>
        <v>0.9740000000000001</v>
      </c>
    </row>
    <row r="47" spans="1:10" ht="20.25">
      <c r="A47" s="25" t="s">
        <v>32</v>
      </c>
      <c r="B47" s="30" t="s">
        <v>18</v>
      </c>
      <c r="C47" s="30" t="s">
        <v>21</v>
      </c>
      <c r="D47" s="30" t="s">
        <v>225</v>
      </c>
      <c r="E47" s="30" t="s">
        <v>46</v>
      </c>
      <c r="F47" s="21" t="s">
        <v>28</v>
      </c>
      <c r="G47" s="30" t="s">
        <v>29</v>
      </c>
      <c r="H47" s="80">
        <v>50</v>
      </c>
      <c r="I47" s="80">
        <v>48.7</v>
      </c>
      <c r="J47" s="109">
        <f t="shared" si="0"/>
        <v>0.9740000000000001</v>
      </c>
    </row>
    <row r="48" spans="1:10" ht="40.5">
      <c r="A48" s="110" t="s">
        <v>198</v>
      </c>
      <c r="B48" s="82" t="s">
        <v>18</v>
      </c>
      <c r="C48" s="82" t="s">
        <v>21</v>
      </c>
      <c r="D48" s="82" t="s">
        <v>225</v>
      </c>
      <c r="E48" s="82" t="s">
        <v>199</v>
      </c>
      <c r="F48" s="107"/>
      <c r="G48" s="72"/>
      <c r="H48" s="108">
        <f>H49</f>
        <v>155.8</v>
      </c>
      <c r="I48" s="108">
        <f>I49</f>
        <v>110.9</v>
      </c>
      <c r="J48" s="95">
        <f t="shared" si="0"/>
        <v>0.7118100128369704</v>
      </c>
    </row>
    <row r="49" spans="1:10" ht="20.25">
      <c r="A49" s="25" t="s">
        <v>32</v>
      </c>
      <c r="B49" s="30" t="s">
        <v>18</v>
      </c>
      <c r="C49" s="30" t="s">
        <v>21</v>
      </c>
      <c r="D49" s="30" t="s">
        <v>225</v>
      </c>
      <c r="E49" s="30" t="s">
        <v>199</v>
      </c>
      <c r="F49" s="21" t="s">
        <v>28</v>
      </c>
      <c r="G49" s="30" t="s">
        <v>29</v>
      </c>
      <c r="H49" s="80">
        <v>155.8</v>
      </c>
      <c r="I49" s="80">
        <v>110.9</v>
      </c>
      <c r="J49" s="109">
        <f t="shared" si="0"/>
        <v>0.7118100128369704</v>
      </c>
    </row>
    <row r="50" spans="1:10" ht="40.5">
      <c r="A50" s="111" t="s">
        <v>200</v>
      </c>
      <c r="B50" s="82" t="s">
        <v>18</v>
      </c>
      <c r="C50" s="82" t="s">
        <v>21</v>
      </c>
      <c r="D50" s="82" t="s">
        <v>225</v>
      </c>
      <c r="E50" s="82" t="s">
        <v>201</v>
      </c>
      <c r="F50" s="107"/>
      <c r="G50" s="72"/>
      <c r="H50" s="108">
        <f>H51</f>
        <v>350</v>
      </c>
      <c r="I50" s="108">
        <f>I51</f>
        <v>209.2</v>
      </c>
      <c r="J50" s="74">
        <f t="shared" si="0"/>
        <v>0.5977142857142856</v>
      </c>
    </row>
    <row r="51" spans="1:10" ht="22.5" customHeight="1">
      <c r="A51" s="112" t="s">
        <v>32</v>
      </c>
      <c r="B51" s="87" t="s">
        <v>18</v>
      </c>
      <c r="C51" s="87" t="s">
        <v>21</v>
      </c>
      <c r="D51" s="87" t="s">
        <v>225</v>
      </c>
      <c r="E51" s="87" t="s">
        <v>201</v>
      </c>
      <c r="F51" s="105" t="s">
        <v>28</v>
      </c>
      <c r="G51" s="87" t="s">
        <v>29</v>
      </c>
      <c r="H51" s="88">
        <v>350</v>
      </c>
      <c r="I51" s="88">
        <v>209.2</v>
      </c>
      <c r="J51" s="109">
        <f t="shared" si="0"/>
        <v>0.5977142857142856</v>
      </c>
    </row>
    <row r="52" spans="1:10" ht="60.75">
      <c r="A52" s="111" t="s">
        <v>202</v>
      </c>
      <c r="B52" s="82" t="s">
        <v>18</v>
      </c>
      <c r="C52" s="82" t="s">
        <v>21</v>
      </c>
      <c r="D52" s="82" t="s">
        <v>225</v>
      </c>
      <c r="E52" s="82" t="s">
        <v>203</v>
      </c>
      <c r="F52" s="107"/>
      <c r="G52" s="72"/>
      <c r="H52" s="108">
        <f>H53</f>
        <v>80</v>
      </c>
      <c r="I52" s="108">
        <f>I53</f>
        <v>80</v>
      </c>
      <c r="J52" s="58">
        <f t="shared" si="0"/>
        <v>1</v>
      </c>
    </row>
    <row r="53" spans="1:10" ht="20.25">
      <c r="A53" s="31" t="s">
        <v>93</v>
      </c>
      <c r="B53" s="87" t="s">
        <v>18</v>
      </c>
      <c r="C53" s="87" t="s">
        <v>21</v>
      </c>
      <c r="D53" s="87" t="s">
        <v>225</v>
      </c>
      <c r="E53" s="87" t="s">
        <v>203</v>
      </c>
      <c r="F53" s="105" t="s">
        <v>28</v>
      </c>
      <c r="G53" s="87" t="s">
        <v>94</v>
      </c>
      <c r="H53" s="88">
        <v>80</v>
      </c>
      <c r="I53" s="88">
        <v>80</v>
      </c>
      <c r="J53" s="53">
        <f t="shared" si="0"/>
        <v>1</v>
      </c>
    </row>
    <row r="54" spans="1:10" ht="40.5">
      <c r="A54" s="111" t="s">
        <v>228</v>
      </c>
      <c r="B54" s="13" t="s">
        <v>18</v>
      </c>
      <c r="C54" s="83" t="s">
        <v>21</v>
      </c>
      <c r="D54" s="82" t="s">
        <v>225</v>
      </c>
      <c r="E54" s="82" t="s">
        <v>229</v>
      </c>
      <c r="F54" s="113"/>
      <c r="G54" s="72"/>
      <c r="H54" s="114">
        <f>H55</f>
        <v>11.2</v>
      </c>
      <c r="I54" s="114">
        <f>I55</f>
        <v>11.2</v>
      </c>
      <c r="J54" s="58">
        <f t="shared" si="0"/>
        <v>1</v>
      </c>
    </row>
    <row r="55" spans="1:10" ht="20.25">
      <c r="A55" s="31" t="s">
        <v>93</v>
      </c>
      <c r="B55" s="87" t="s">
        <v>18</v>
      </c>
      <c r="C55" s="87" t="s">
        <v>21</v>
      </c>
      <c r="D55" s="87" t="s">
        <v>225</v>
      </c>
      <c r="E55" s="87" t="s">
        <v>229</v>
      </c>
      <c r="F55" s="115" t="s">
        <v>28</v>
      </c>
      <c r="G55" s="87" t="s">
        <v>94</v>
      </c>
      <c r="H55" s="88">
        <v>11.2</v>
      </c>
      <c r="I55" s="88">
        <v>11.2</v>
      </c>
      <c r="J55" s="59">
        <f t="shared" si="0"/>
        <v>1</v>
      </c>
    </row>
    <row r="56" spans="1:10" ht="20.25">
      <c r="A56" s="90" t="s">
        <v>141</v>
      </c>
      <c r="B56" s="116" t="s">
        <v>18</v>
      </c>
      <c r="C56" s="12" t="s">
        <v>21</v>
      </c>
      <c r="D56" s="13" t="s">
        <v>225</v>
      </c>
      <c r="E56" s="13" t="s">
        <v>143</v>
      </c>
      <c r="F56" s="91"/>
      <c r="G56" s="117"/>
      <c r="H56" s="118">
        <f aca="true" t="shared" si="3" ref="H56:I58">H57</f>
        <v>48.9</v>
      </c>
      <c r="I56" s="118">
        <f t="shared" si="3"/>
        <v>48.9</v>
      </c>
      <c r="J56" s="41">
        <f t="shared" si="0"/>
        <v>1</v>
      </c>
    </row>
    <row r="57" spans="1:10" ht="81">
      <c r="A57" s="66" t="s">
        <v>218</v>
      </c>
      <c r="B57" s="116" t="s">
        <v>18</v>
      </c>
      <c r="C57" s="14" t="s">
        <v>21</v>
      </c>
      <c r="D57" s="15" t="s">
        <v>225</v>
      </c>
      <c r="E57" s="15" t="s">
        <v>144</v>
      </c>
      <c r="F57" s="93"/>
      <c r="G57" s="117"/>
      <c r="H57" s="118">
        <f t="shared" si="3"/>
        <v>48.9</v>
      </c>
      <c r="I57" s="118">
        <f t="shared" si="3"/>
        <v>48.9</v>
      </c>
      <c r="J57" s="41">
        <f t="shared" si="0"/>
        <v>1</v>
      </c>
    </row>
    <row r="58" spans="1:10" ht="81">
      <c r="A58" s="16" t="s">
        <v>230</v>
      </c>
      <c r="B58" s="13" t="s">
        <v>18</v>
      </c>
      <c r="C58" s="13" t="s">
        <v>21</v>
      </c>
      <c r="D58" s="13" t="s">
        <v>225</v>
      </c>
      <c r="E58" s="13" t="s">
        <v>184</v>
      </c>
      <c r="F58" s="13"/>
      <c r="G58" s="119"/>
      <c r="H58" s="120">
        <f t="shared" si="3"/>
        <v>48.9</v>
      </c>
      <c r="I58" s="120">
        <f t="shared" si="3"/>
        <v>48.9</v>
      </c>
      <c r="J58" s="58">
        <f t="shared" si="0"/>
        <v>1</v>
      </c>
    </row>
    <row r="59" spans="1:10" ht="60.75">
      <c r="A59" s="86" t="s">
        <v>224</v>
      </c>
      <c r="B59" s="87" t="s">
        <v>18</v>
      </c>
      <c r="C59" s="18" t="s">
        <v>21</v>
      </c>
      <c r="D59" s="18" t="s">
        <v>225</v>
      </c>
      <c r="E59" s="18" t="s">
        <v>184</v>
      </c>
      <c r="F59" s="18" t="s">
        <v>146</v>
      </c>
      <c r="G59" s="18" t="s">
        <v>147</v>
      </c>
      <c r="H59" s="88">
        <v>48.9</v>
      </c>
      <c r="I59" s="88">
        <v>48.9</v>
      </c>
      <c r="J59" s="59">
        <f t="shared" si="0"/>
        <v>1</v>
      </c>
    </row>
    <row r="60" spans="1:10" ht="20.25">
      <c r="A60" s="10" t="s">
        <v>47</v>
      </c>
      <c r="B60" s="11" t="s">
        <v>18</v>
      </c>
      <c r="C60" s="11" t="s">
        <v>48</v>
      </c>
      <c r="D60" s="11" t="s">
        <v>48</v>
      </c>
      <c r="E60" s="11"/>
      <c r="F60" s="11"/>
      <c r="G60" s="11"/>
      <c r="H60" s="44">
        <f aca="true" t="shared" si="4" ref="H60:I63">H61</f>
        <v>164.5</v>
      </c>
      <c r="I60" s="44">
        <f t="shared" si="4"/>
        <v>164.5</v>
      </c>
      <c r="J60" s="41">
        <f t="shared" si="0"/>
        <v>1</v>
      </c>
    </row>
    <row r="61" spans="1:10" ht="20.25">
      <c r="A61" s="10" t="s">
        <v>49</v>
      </c>
      <c r="B61" s="11" t="s">
        <v>18</v>
      </c>
      <c r="C61" s="11" t="s">
        <v>48</v>
      </c>
      <c r="D61" s="11" t="s">
        <v>50</v>
      </c>
      <c r="E61" s="11"/>
      <c r="F61" s="11"/>
      <c r="G61" s="11"/>
      <c r="H61" s="44">
        <f t="shared" si="4"/>
        <v>164.5</v>
      </c>
      <c r="I61" s="44">
        <f t="shared" si="4"/>
        <v>164.5</v>
      </c>
      <c r="J61" s="41">
        <f t="shared" si="0"/>
        <v>1</v>
      </c>
    </row>
    <row r="62" spans="1:10" ht="20.25">
      <c r="A62" s="10" t="s">
        <v>51</v>
      </c>
      <c r="B62" s="11" t="s">
        <v>18</v>
      </c>
      <c r="C62" s="11" t="s">
        <v>48</v>
      </c>
      <c r="D62" s="11" t="s">
        <v>50</v>
      </c>
      <c r="E62" s="11" t="s">
        <v>52</v>
      </c>
      <c r="F62" s="11"/>
      <c r="G62" s="11"/>
      <c r="H62" s="44">
        <f t="shared" si="4"/>
        <v>164.5</v>
      </c>
      <c r="I62" s="44">
        <f t="shared" si="4"/>
        <v>164.5</v>
      </c>
      <c r="J62" s="41">
        <f t="shared" si="0"/>
        <v>1</v>
      </c>
    </row>
    <row r="63" spans="1:10" ht="40.5">
      <c r="A63" s="121" t="s">
        <v>53</v>
      </c>
      <c r="B63" s="82" t="s">
        <v>18</v>
      </c>
      <c r="C63" s="82" t="s">
        <v>48</v>
      </c>
      <c r="D63" s="82" t="s">
        <v>50</v>
      </c>
      <c r="E63" s="82" t="s">
        <v>54</v>
      </c>
      <c r="F63" s="82"/>
      <c r="G63" s="82"/>
      <c r="H63" s="122">
        <f t="shared" si="4"/>
        <v>164.5</v>
      </c>
      <c r="I63" s="122">
        <f t="shared" si="4"/>
        <v>164.5</v>
      </c>
      <c r="J63" s="95">
        <f t="shared" si="0"/>
        <v>1</v>
      </c>
    </row>
    <row r="64" spans="1:10" ht="40.5">
      <c r="A64" s="31" t="s">
        <v>55</v>
      </c>
      <c r="B64" s="87" t="s">
        <v>18</v>
      </c>
      <c r="C64" s="87" t="s">
        <v>48</v>
      </c>
      <c r="D64" s="87" t="s">
        <v>50</v>
      </c>
      <c r="E64" s="87" t="s">
        <v>54</v>
      </c>
      <c r="F64" s="87" t="s">
        <v>28</v>
      </c>
      <c r="G64" s="87" t="s">
        <v>56</v>
      </c>
      <c r="H64" s="80">
        <v>164.5</v>
      </c>
      <c r="I64" s="80">
        <v>164.5</v>
      </c>
      <c r="J64" s="89">
        <f t="shared" si="0"/>
        <v>1</v>
      </c>
    </row>
    <row r="65" spans="1:10" ht="40.5">
      <c r="A65" s="10" t="s">
        <v>57</v>
      </c>
      <c r="B65" s="11" t="s">
        <v>18</v>
      </c>
      <c r="C65" s="11" t="s">
        <v>58</v>
      </c>
      <c r="D65" s="11" t="s">
        <v>58</v>
      </c>
      <c r="E65" s="11" t="s">
        <v>19</v>
      </c>
      <c r="F65" s="11" t="s">
        <v>19</v>
      </c>
      <c r="G65" s="11" t="s">
        <v>19</v>
      </c>
      <c r="H65" s="44">
        <f>H70+H66</f>
        <v>253.2</v>
      </c>
      <c r="I65" s="44">
        <f>I70+I66</f>
        <v>253.2</v>
      </c>
      <c r="J65" s="41">
        <f t="shared" si="0"/>
        <v>1</v>
      </c>
    </row>
    <row r="66" spans="1:10" ht="20.25">
      <c r="A66" s="90" t="s">
        <v>141</v>
      </c>
      <c r="B66" s="20" t="s">
        <v>18</v>
      </c>
      <c r="C66" s="12" t="s">
        <v>58</v>
      </c>
      <c r="D66" s="13" t="s">
        <v>204</v>
      </c>
      <c r="E66" s="13" t="s">
        <v>143</v>
      </c>
      <c r="F66" s="91"/>
      <c r="G66" s="117"/>
      <c r="H66" s="118">
        <f aca="true" t="shared" si="5" ref="H66:I68">H67</f>
        <v>49.7</v>
      </c>
      <c r="I66" s="118">
        <f t="shared" si="5"/>
        <v>49.7</v>
      </c>
      <c r="J66" s="41">
        <f t="shared" si="0"/>
        <v>1</v>
      </c>
    </row>
    <row r="67" spans="1:10" ht="81">
      <c r="A67" s="66" t="s">
        <v>218</v>
      </c>
      <c r="B67" s="20" t="s">
        <v>18</v>
      </c>
      <c r="C67" s="14" t="s">
        <v>58</v>
      </c>
      <c r="D67" s="15" t="s">
        <v>204</v>
      </c>
      <c r="E67" s="15" t="s">
        <v>144</v>
      </c>
      <c r="F67" s="93"/>
      <c r="G67" s="117"/>
      <c r="H67" s="118">
        <f t="shared" si="5"/>
        <v>49.7</v>
      </c>
      <c r="I67" s="118">
        <f t="shared" si="5"/>
        <v>49.7</v>
      </c>
      <c r="J67" s="41">
        <f t="shared" si="0"/>
        <v>1</v>
      </c>
    </row>
    <row r="68" spans="1:10" ht="81">
      <c r="A68" s="26" t="s">
        <v>231</v>
      </c>
      <c r="B68" s="12" t="s">
        <v>18</v>
      </c>
      <c r="C68" s="13" t="s">
        <v>58</v>
      </c>
      <c r="D68" s="13" t="s">
        <v>204</v>
      </c>
      <c r="E68" s="13" t="s">
        <v>186</v>
      </c>
      <c r="F68" s="13"/>
      <c r="G68" s="119"/>
      <c r="H68" s="120">
        <f t="shared" si="5"/>
        <v>49.7</v>
      </c>
      <c r="I68" s="120">
        <f t="shared" si="5"/>
        <v>49.7</v>
      </c>
      <c r="J68" s="123">
        <f t="shared" si="0"/>
        <v>1</v>
      </c>
    </row>
    <row r="69" spans="1:10" ht="81">
      <c r="A69" s="124" t="s">
        <v>232</v>
      </c>
      <c r="B69" s="18" t="s">
        <v>18</v>
      </c>
      <c r="C69" s="18" t="s">
        <v>58</v>
      </c>
      <c r="D69" s="18" t="s">
        <v>204</v>
      </c>
      <c r="E69" s="18" t="s">
        <v>186</v>
      </c>
      <c r="F69" s="18" t="s">
        <v>146</v>
      </c>
      <c r="G69" s="18" t="s">
        <v>148</v>
      </c>
      <c r="H69" s="88">
        <f>51.2-1.5</f>
        <v>49.7</v>
      </c>
      <c r="I69" s="88">
        <f>51.2-1.5</f>
        <v>49.7</v>
      </c>
      <c r="J69" s="125">
        <f t="shared" si="0"/>
        <v>1</v>
      </c>
    </row>
    <row r="70" spans="1:10" ht="20.25">
      <c r="A70" s="27" t="s">
        <v>59</v>
      </c>
      <c r="B70" s="11" t="s">
        <v>18</v>
      </c>
      <c r="C70" s="11" t="s">
        <v>58</v>
      </c>
      <c r="D70" s="11" t="s">
        <v>60</v>
      </c>
      <c r="E70" s="11"/>
      <c r="F70" s="11"/>
      <c r="G70" s="11"/>
      <c r="H70" s="44">
        <f aca="true" t="shared" si="6" ref="H70:I72">H71</f>
        <v>203.5</v>
      </c>
      <c r="I70" s="44">
        <f>I71</f>
        <v>203.5</v>
      </c>
      <c r="J70" s="46">
        <f t="shared" si="0"/>
        <v>1</v>
      </c>
    </row>
    <row r="71" spans="1:10" ht="20.25">
      <c r="A71" s="121" t="s">
        <v>61</v>
      </c>
      <c r="B71" s="82" t="s">
        <v>18</v>
      </c>
      <c r="C71" s="82" t="s">
        <v>58</v>
      </c>
      <c r="D71" s="82" t="s">
        <v>60</v>
      </c>
      <c r="E71" s="82" t="s">
        <v>62</v>
      </c>
      <c r="F71" s="82" t="s">
        <v>19</v>
      </c>
      <c r="G71" s="82" t="s">
        <v>19</v>
      </c>
      <c r="H71" s="108">
        <f t="shared" si="6"/>
        <v>203.5</v>
      </c>
      <c r="I71" s="108">
        <f t="shared" si="6"/>
        <v>203.5</v>
      </c>
      <c r="J71" s="74">
        <f t="shared" si="0"/>
        <v>1</v>
      </c>
    </row>
    <row r="72" spans="1:10" ht="40.5">
      <c r="A72" s="110" t="s">
        <v>63</v>
      </c>
      <c r="B72" s="126" t="s">
        <v>18</v>
      </c>
      <c r="C72" s="127" t="s">
        <v>58</v>
      </c>
      <c r="D72" s="100" t="s">
        <v>60</v>
      </c>
      <c r="E72" s="100" t="s">
        <v>64</v>
      </c>
      <c r="F72" s="76"/>
      <c r="G72" s="76"/>
      <c r="H72" s="128">
        <f t="shared" si="6"/>
        <v>203.5</v>
      </c>
      <c r="I72" s="128">
        <f>I73</f>
        <v>203.5</v>
      </c>
      <c r="J72" s="81">
        <f t="shared" si="0"/>
        <v>1</v>
      </c>
    </row>
    <row r="73" spans="1:10" ht="40.5">
      <c r="A73" s="28" t="s">
        <v>65</v>
      </c>
      <c r="B73" s="30" t="s">
        <v>18</v>
      </c>
      <c r="C73" s="30" t="s">
        <v>58</v>
      </c>
      <c r="D73" s="30" t="s">
        <v>60</v>
      </c>
      <c r="E73" s="30" t="s">
        <v>64</v>
      </c>
      <c r="F73" s="30" t="s">
        <v>66</v>
      </c>
      <c r="G73" s="30" t="s">
        <v>29</v>
      </c>
      <c r="H73" s="80">
        <f>200+3.5</f>
        <v>203.5</v>
      </c>
      <c r="I73" s="80">
        <f>203.5</f>
        <v>203.5</v>
      </c>
      <c r="J73" s="109">
        <f t="shared" si="0"/>
        <v>1</v>
      </c>
    </row>
    <row r="74" spans="1:10" ht="20.25">
      <c r="A74" s="27" t="s">
        <v>67</v>
      </c>
      <c r="B74" s="11" t="s">
        <v>18</v>
      </c>
      <c r="C74" s="11" t="s">
        <v>68</v>
      </c>
      <c r="D74" s="11" t="s">
        <v>68</v>
      </c>
      <c r="E74" s="11"/>
      <c r="F74" s="11"/>
      <c r="G74" s="11"/>
      <c r="H74" s="44">
        <f>H75+H79</f>
        <v>399.79999999999995</v>
      </c>
      <c r="I74" s="44">
        <f>I75+I79</f>
        <v>285.9</v>
      </c>
      <c r="J74" s="41">
        <f t="shared" si="0"/>
        <v>0.7151075537768885</v>
      </c>
    </row>
    <row r="75" spans="1:10" ht="20.25">
      <c r="A75" s="27" t="s">
        <v>69</v>
      </c>
      <c r="B75" s="11" t="s">
        <v>18</v>
      </c>
      <c r="C75" s="11" t="s">
        <v>68</v>
      </c>
      <c r="D75" s="11" t="s">
        <v>70</v>
      </c>
      <c r="E75" s="11"/>
      <c r="F75" s="11"/>
      <c r="G75" s="11"/>
      <c r="H75" s="44">
        <f aca="true" t="shared" si="7" ref="H75:I77">H76</f>
        <v>35.9</v>
      </c>
      <c r="I75" s="44">
        <f t="shared" si="7"/>
        <v>22</v>
      </c>
      <c r="J75" s="42">
        <f t="shared" si="0"/>
        <v>0.6128133704735377</v>
      </c>
    </row>
    <row r="76" spans="1:10" ht="20.25">
      <c r="A76" s="129" t="s">
        <v>71</v>
      </c>
      <c r="B76" s="23" t="s">
        <v>18</v>
      </c>
      <c r="C76" s="23" t="s">
        <v>68</v>
      </c>
      <c r="D76" s="23" t="s">
        <v>70</v>
      </c>
      <c r="E76" s="23" t="s">
        <v>72</v>
      </c>
      <c r="F76" s="23"/>
      <c r="G76" s="23"/>
      <c r="H76" s="108">
        <f t="shared" si="7"/>
        <v>35.9</v>
      </c>
      <c r="I76" s="108">
        <f t="shared" si="7"/>
        <v>22</v>
      </c>
      <c r="J76" s="46">
        <f aca="true" t="shared" si="8" ref="J76:J139">I76/H76</f>
        <v>0.6128133704735377</v>
      </c>
    </row>
    <row r="77" spans="1:10" ht="40.5">
      <c r="A77" s="121" t="s">
        <v>73</v>
      </c>
      <c r="B77" s="82" t="s">
        <v>18</v>
      </c>
      <c r="C77" s="82" t="s">
        <v>68</v>
      </c>
      <c r="D77" s="82" t="s">
        <v>70</v>
      </c>
      <c r="E77" s="82" t="s">
        <v>74</v>
      </c>
      <c r="F77" s="82"/>
      <c r="G77" s="82"/>
      <c r="H77" s="108">
        <f t="shared" si="7"/>
        <v>35.9</v>
      </c>
      <c r="I77" s="108">
        <f t="shared" si="7"/>
        <v>22</v>
      </c>
      <c r="J77" s="46">
        <f t="shared" si="8"/>
        <v>0.6128133704735377</v>
      </c>
    </row>
    <row r="78" spans="1:10" ht="20.25">
      <c r="A78" s="28" t="s">
        <v>32</v>
      </c>
      <c r="B78" s="30" t="s">
        <v>18</v>
      </c>
      <c r="C78" s="30" t="s">
        <v>68</v>
      </c>
      <c r="D78" s="30" t="s">
        <v>70</v>
      </c>
      <c r="E78" s="30" t="s">
        <v>74</v>
      </c>
      <c r="F78" s="30" t="s">
        <v>28</v>
      </c>
      <c r="G78" s="30" t="s">
        <v>29</v>
      </c>
      <c r="H78" s="80">
        <v>35.9</v>
      </c>
      <c r="I78" s="80">
        <v>22</v>
      </c>
      <c r="J78" s="42">
        <f t="shared" si="8"/>
        <v>0.6128133704735377</v>
      </c>
    </row>
    <row r="79" spans="1:10" ht="20.25">
      <c r="A79" s="130" t="s">
        <v>75</v>
      </c>
      <c r="B79" s="9" t="s">
        <v>18</v>
      </c>
      <c r="C79" s="9" t="s">
        <v>68</v>
      </c>
      <c r="D79" s="9" t="s">
        <v>76</v>
      </c>
      <c r="E79" s="9"/>
      <c r="F79" s="30"/>
      <c r="G79" s="30"/>
      <c r="H79" s="131">
        <f>H80+H83+H86</f>
        <v>363.9</v>
      </c>
      <c r="I79" s="131">
        <f>I80+I83+I86</f>
        <v>263.9</v>
      </c>
      <c r="J79" s="41">
        <f t="shared" si="8"/>
        <v>0.7251992305578455</v>
      </c>
    </row>
    <row r="80" spans="1:10" ht="40.5">
      <c r="A80" s="27" t="s">
        <v>77</v>
      </c>
      <c r="B80" s="23" t="s">
        <v>18</v>
      </c>
      <c r="C80" s="132" t="s">
        <v>68</v>
      </c>
      <c r="D80" s="11" t="s">
        <v>76</v>
      </c>
      <c r="E80" s="11" t="s">
        <v>78</v>
      </c>
      <c r="F80" s="133"/>
      <c r="G80" s="30"/>
      <c r="H80" s="134">
        <f>H81</f>
        <v>339.4</v>
      </c>
      <c r="I80" s="134">
        <f>I81</f>
        <v>239.4</v>
      </c>
      <c r="J80" s="41">
        <f t="shared" si="8"/>
        <v>0.7053624042427814</v>
      </c>
    </row>
    <row r="81" spans="1:10" ht="40.5">
      <c r="A81" s="121" t="s">
        <v>79</v>
      </c>
      <c r="B81" s="82" t="s">
        <v>18</v>
      </c>
      <c r="C81" s="83" t="s">
        <v>68</v>
      </c>
      <c r="D81" s="82" t="s">
        <v>76</v>
      </c>
      <c r="E81" s="82" t="s">
        <v>80</v>
      </c>
      <c r="F81" s="72"/>
      <c r="G81" s="72"/>
      <c r="H81" s="84">
        <f>H82</f>
        <v>339.4</v>
      </c>
      <c r="I81" s="84">
        <f>I82</f>
        <v>239.4</v>
      </c>
      <c r="J81" s="95">
        <f t="shared" si="8"/>
        <v>0.7053624042427814</v>
      </c>
    </row>
    <row r="82" spans="1:10" ht="20.25">
      <c r="A82" s="29" t="s">
        <v>32</v>
      </c>
      <c r="B82" s="87" t="s">
        <v>18</v>
      </c>
      <c r="C82" s="87" t="s">
        <v>68</v>
      </c>
      <c r="D82" s="87" t="s">
        <v>76</v>
      </c>
      <c r="E82" s="87" t="s">
        <v>80</v>
      </c>
      <c r="F82" s="87" t="s">
        <v>28</v>
      </c>
      <c r="G82" s="87" t="s">
        <v>29</v>
      </c>
      <c r="H82" s="88">
        <v>339.4</v>
      </c>
      <c r="I82" s="88">
        <v>239.4</v>
      </c>
      <c r="J82" s="109">
        <f t="shared" si="8"/>
        <v>0.7053624042427814</v>
      </c>
    </row>
    <row r="83" spans="1:10" ht="40.5">
      <c r="A83" s="27" t="s">
        <v>81</v>
      </c>
      <c r="B83" s="9" t="s">
        <v>18</v>
      </c>
      <c r="C83" s="9" t="s">
        <v>68</v>
      </c>
      <c r="D83" s="9" t="s">
        <v>76</v>
      </c>
      <c r="E83" s="9" t="s">
        <v>82</v>
      </c>
      <c r="F83" s="30"/>
      <c r="G83" s="30"/>
      <c r="H83" s="131">
        <f>H84</f>
        <v>4.5</v>
      </c>
      <c r="I83" s="131">
        <f>I84</f>
        <v>4.5</v>
      </c>
      <c r="J83" s="41">
        <f t="shared" si="8"/>
        <v>1</v>
      </c>
    </row>
    <row r="84" spans="1:10" ht="20.25">
      <c r="A84" s="121" t="s">
        <v>83</v>
      </c>
      <c r="B84" s="82" t="s">
        <v>18</v>
      </c>
      <c r="C84" s="83" t="s">
        <v>68</v>
      </c>
      <c r="D84" s="82" t="s">
        <v>76</v>
      </c>
      <c r="E84" s="82" t="s">
        <v>84</v>
      </c>
      <c r="F84" s="72"/>
      <c r="G84" s="72"/>
      <c r="H84" s="108">
        <f>H85</f>
        <v>4.5</v>
      </c>
      <c r="I84" s="108">
        <f>I85</f>
        <v>4.5</v>
      </c>
      <c r="J84" s="74">
        <f t="shared" si="8"/>
        <v>1</v>
      </c>
    </row>
    <row r="85" spans="1:10" ht="20.25">
      <c r="A85" s="31" t="s">
        <v>32</v>
      </c>
      <c r="B85" s="87" t="s">
        <v>18</v>
      </c>
      <c r="C85" s="87" t="s">
        <v>68</v>
      </c>
      <c r="D85" s="87" t="s">
        <v>76</v>
      </c>
      <c r="E85" s="87" t="s">
        <v>84</v>
      </c>
      <c r="F85" s="87" t="s">
        <v>28</v>
      </c>
      <c r="G85" s="87" t="s">
        <v>29</v>
      </c>
      <c r="H85" s="88">
        <f>4.5</f>
        <v>4.5</v>
      </c>
      <c r="I85" s="88">
        <v>4.5</v>
      </c>
      <c r="J85" s="109">
        <f t="shared" si="8"/>
        <v>1</v>
      </c>
    </row>
    <row r="86" spans="1:10" ht="20.25">
      <c r="A86" s="130" t="s">
        <v>96</v>
      </c>
      <c r="B86" s="9" t="s">
        <v>18</v>
      </c>
      <c r="C86" s="135" t="s">
        <v>68</v>
      </c>
      <c r="D86" s="9" t="s">
        <v>76</v>
      </c>
      <c r="E86" s="9" t="s">
        <v>97</v>
      </c>
      <c r="F86" s="30"/>
      <c r="G86" s="30"/>
      <c r="H86" s="134">
        <f>H87</f>
        <v>20</v>
      </c>
      <c r="I86" s="134">
        <f>I87</f>
        <v>20</v>
      </c>
      <c r="J86" s="42">
        <f t="shared" si="8"/>
        <v>1</v>
      </c>
    </row>
    <row r="87" spans="1:10" ht="60.75">
      <c r="A87" s="121" t="s">
        <v>171</v>
      </c>
      <c r="B87" s="82" t="s">
        <v>18</v>
      </c>
      <c r="C87" s="83" t="s">
        <v>68</v>
      </c>
      <c r="D87" s="82" t="s">
        <v>76</v>
      </c>
      <c r="E87" s="82" t="s">
        <v>172</v>
      </c>
      <c r="F87" s="72"/>
      <c r="G87" s="72"/>
      <c r="H87" s="84">
        <f>H88</f>
        <v>20</v>
      </c>
      <c r="I87" s="84">
        <f>I88</f>
        <v>20</v>
      </c>
      <c r="J87" s="74">
        <f t="shared" si="8"/>
        <v>1</v>
      </c>
    </row>
    <row r="88" spans="1:10" ht="20.25">
      <c r="A88" s="28" t="s">
        <v>91</v>
      </c>
      <c r="B88" s="87" t="s">
        <v>18</v>
      </c>
      <c r="C88" s="87" t="s">
        <v>68</v>
      </c>
      <c r="D88" s="87" t="s">
        <v>76</v>
      </c>
      <c r="E88" s="87" t="s">
        <v>172</v>
      </c>
      <c r="F88" s="87" t="s">
        <v>92</v>
      </c>
      <c r="G88" s="30" t="s">
        <v>29</v>
      </c>
      <c r="H88" s="80">
        <v>20</v>
      </c>
      <c r="I88" s="80">
        <v>20</v>
      </c>
      <c r="J88" s="109">
        <f t="shared" si="8"/>
        <v>1</v>
      </c>
    </row>
    <row r="89" spans="1:10" ht="20.25">
      <c r="A89" s="27" t="s">
        <v>85</v>
      </c>
      <c r="B89" s="11" t="s">
        <v>18</v>
      </c>
      <c r="C89" s="11" t="s">
        <v>86</v>
      </c>
      <c r="D89" s="11" t="s">
        <v>86</v>
      </c>
      <c r="E89" s="11" t="s">
        <v>19</v>
      </c>
      <c r="F89" s="11" t="s">
        <v>19</v>
      </c>
      <c r="G89" s="11" t="s">
        <v>19</v>
      </c>
      <c r="H89" s="44">
        <f>H90+H101+H122</f>
        <v>13499.900000000001</v>
      </c>
      <c r="I89" s="44">
        <f>I90+I101+I122</f>
        <v>10249.7</v>
      </c>
      <c r="J89" s="41">
        <f t="shared" si="8"/>
        <v>0.7592426610567485</v>
      </c>
    </row>
    <row r="90" spans="1:10" ht="20.25">
      <c r="A90" s="27" t="s">
        <v>87</v>
      </c>
      <c r="B90" s="11" t="s">
        <v>18</v>
      </c>
      <c r="C90" s="11" t="s">
        <v>86</v>
      </c>
      <c r="D90" s="11" t="s">
        <v>88</v>
      </c>
      <c r="E90" s="11"/>
      <c r="F90" s="11"/>
      <c r="G90" s="11"/>
      <c r="H90" s="44">
        <f>H94+H91</f>
        <v>1638.3000000000002</v>
      </c>
      <c r="I90" s="44">
        <f>I94+I91</f>
        <v>1621.1</v>
      </c>
      <c r="J90" s="42">
        <f t="shared" si="8"/>
        <v>0.9895013123359578</v>
      </c>
    </row>
    <row r="91" spans="1:10" ht="20.25">
      <c r="A91" s="136" t="s">
        <v>167</v>
      </c>
      <c r="B91" s="11" t="s">
        <v>18</v>
      </c>
      <c r="C91" s="11" t="s">
        <v>86</v>
      </c>
      <c r="D91" s="11" t="s">
        <v>88</v>
      </c>
      <c r="E91" s="11" t="s">
        <v>233</v>
      </c>
      <c r="F91" s="137"/>
      <c r="G91" s="138"/>
      <c r="H91" s="44">
        <f>H92</f>
        <v>120.5</v>
      </c>
      <c r="I91" s="44">
        <f>I92</f>
        <v>120.5</v>
      </c>
      <c r="J91" s="46">
        <f t="shared" si="8"/>
        <v>1</v>
      </c>
    </row>
    <row r="92" spans="1:10" ht="60.75">
      <c r="A92" s="121" t="s">
        <v>234</v>
      </c>
      <c r="B92" s="82" t="s">
        <v>18</v>
      </c>
      <c r="C92" s="83" t="s">
        <v>86</v>
      </c>
      <c r="D92" s="82" t="s">
        <v>88</v>
      </c>
      <c r="E92" s="82" t="s">
        <v>235</v>
      </c>
      <c r="F92" s="139"/>
      <c r="G92" s="140"/>
      <c r="H92" s="108">
        <f>H93</f>
        <v>120.5</v>
      </c>
      <c r="I92" s="108">
        <f>I93</f>
        <v>120.5</v>
      </c>
      <c r="J92" s="123">
        <f t="shared" si="8"/>
        <v>1</v>
      </c>
    </row>
    <row r="93" spans="1:10" ht="60.75">
      <c r="A93" s="28" t="s">
        <v>236</v>
      </c>
      <c r="B93" s="141" t="s">
        <v>18</v>
      </c>
      <c r="C93" s="30" t="s">
        <v>86</v>
      </c>
      <c r="D93" s="30" t="s">
        <v>88</v>
      </c>
      <c r="E93" s="30" t="s">
        <v>235</v>
      </c>
      <c r="F93" s="30" t="s">
        <v>28</v>
      </c>
      <c r="G93" s="30" t="s">
        <v>237</v>
      </c>
      <c r="H93" s="80">
        <v>120.5</v>
      </c>
      <c r="I93" s="80">
        <v>120.5</v>
      </c>
      <c r="J93" s="125">
        <f t="shared" si="8"/>
        <v>1</v>
      </c>
    </row>
    <row r="94" spans="1:10" ht="20.25">
      <c r="A94" s="136" t="s">
        <v>89</v>
      </c>
      <c r="B94" s="11" t="s">
        <v>18</v>
      </c>
      <c r="C94" s="11" t="s">
        <v>86</v>
      </c>
      <c r="D94" s="11" t="s">
        <v>88</v>
      </c>
      <c r="E94" s="137" t="s">
        <v>90</v>
      </c>
      <c r="F94" s="137"/>
      <c r="G94" s="138"/>
      <c r="H94" s="44">
        <f>H95+H97</f>
        <v>1517.8000000000002</v>
      </c>
      <c r="I94" s="44">
        <f>I95+I97</f>
        <v>1500.6</v>
      </c>
      <c r="J94" s="42">
        <f t="shared" si="8"/>
        <v>0.9886678086704439</v>
      </c>
    </row>
    <row r="95" spans="1:10" ht="60.75">
      <c r="A95" s="121" t="s">
        <v>95</v>
      </c>
      <c r="B95" s="82" t="s">
        <v>18</v>
      </c>
      <c r="C95" s="83" t="s">
        <v>86</v>
      </c>
      <c r="D95" s="82" t="s">
        <v>88</v>
      </c>
      <c r="E95" s="82" t="s">
        <v>176</v>
      </c>
      <c r="F95" s="83"/>
      <c r="G95" s="72"/>
      <c r="H95" s="84">
        <f>H96</f>
        <v>1035.4</v>
      </c>
      <c r="I95" s="84">
        <f>I96</f>
        <v>1035.3</v>
      </c>
      <c r="J95" s="123">
        <f t="shared" si="8"/>
        <v>0.9999034189685144</v>
      </c>
    </row>
    <row r="96" spans="1:10" ht="20.25">
      <c r="A96" s="31" t="s">
        <v>32</v>
      </c>
      <c r="B96" s="87" t="s">
        <v>18</v>
      </c>
      <c r="C96" s="87" t="s">
        <v>86</v>
      </c>
      <c r="D96" s="87" t="s">
        <v>88</v>
      </c>
      <c r="E96" s="87" t="s">
        <v>176</v>
      </c>
      <c r="F96" s="87" t="s">
        <v>28</v>
      </c>
      <c r="G96" s="87" t="s">
        <v>29</v>
      </c>
      <c r="H96" s="88">
        <v>1035.4</v>
      </c>
      <c r="I96" s="88">
        <v>1035.3</v>
      </c>
      <c r="J96" s="53">
        <f t="shared" si="8"/>
        <v>0.9999034189685144</v>
      </c>
    </row>
    <row r="97" spans="1:10" ht="20.25">
      <c r="A97" s="142" t="s">
        <v>177</v>
      </c>
      <c r="B97" s="34" t="s">
        <v>18</v>
      </c>
      <c r="C97" s="34" t="s">
        <v>86</v>
      </c>
      <c r="D97" s="34" t="s">
        <v>88</v>
      </c>
      <c r="E97" s="143" t="s">
        <v>178</v>
      </c>
      <c r="F97" s="143"/>
      <c r="G97" s="144"/>
      <c r="H97" s="47">
        <f>H99+H98+H100</f>
        <v>482.4</v>
      </c>
      <c r="I97" s="47">
        <f>I99+I98+I100</f>
        <v>465.3</v>
      </c>
      <c r="J97" s="42">
        <f t="shared" si="8"/>
        <v>0.9645522388059702</v>
      </c>
    </row>
    <row r="98" spans="1:10" ht="61.5" customHeight="1">
      <c r="A98" s="145" t="s">
        <v>238</v>
      </c>
      <c r="B98" s="72" t="s">
        <v>18</v>
      </c>
      <c r="C98" s="72" t="s">
        <v>86</v>
      </c>
      <c r="D98" s="72" t="s">
        <v>88</v>
      </c>
      <c r="E98" s="146" t="s">
        <v>178</v>
      </c>
      <c r="F98" s="72" t="s">
        <v>92</v>
      </c>
      <c r="G98" s="72" t="s">
        <v>175</v>
      </c>
      <c r="H98" s="73">
        <v>370</v>
      </c>
      <c r="I98" s="73">
        <v>370</v>
      </c>
      <c r="J98" s="74">
        <f t="shared" si="8"/>
        <v>1</v>
      </c>
    </row>
    <row r="99" spans="1:10" ht="20.25">
      <c r="A99" s="29" t="s">
        <v>32</v>
      </c>
      <c r="B99" s="76" t="s">
        <v>18</v>
      </c>
      <c r="C99" s="76" t="s">
        <v>86</v>
      </c>
      <c r="D99" s="76" t="s">
        <v>88</v>
      </c>
      <c r="E99" s="147" t="s">
        <v>178</v>
      </c>
      <c r="F99" s="76" t="s">
        <v>28</v>
      </c>
      <c r="G99" s="76" t="s">
        <v>29</v>
      </c>
      <c r="H99" s="77">
        <v>12.4</v>
      </c>
      <c r="I99" s="77">
        <v>10.3</v>
      </c>
      <c r="J99" s="148">
        <f t="shared" si="8"/>
        <v>0.8306451612903226</v>
      </c>
    </row>
    <row r="100" spans="1:10" ht="20.25">
      <c r="A100" s="31" t="s">
        <v>93</v>
      </c>
      <c r="B100" s="87" t="s">
        <v>18</v>
      </c>
      <c r="C100" s="87" t="s">
        <v>86</v>
      </c>
      <c r="D100" s="87" t="s">
        <v>88</v>
      </c>
      <c r="E100" s="149" t="s">
        <v>178</v>
      </c>
      <c r="F100" s="87" t="s">
        <v>28</v>
      </c>
      <c r="G100" s="87" t="s">
        <v>94</v>
      </c>
      <c r="H100" s="88">
        <v>100</v>
      </c>
      <c r="I100" s="88">
        <v>85</v>
      </c>
      <c r="J100" s="89">
        <f t="shared" si="8"/>
        <v>0.85</v>
      </c>
    </row>
    <row r="101" spans="1:10" ht="20.25">
      <c r="A101" s="27" t="s">
        <v>98</v>
      </c>
      <c r="B101" s="11" t="s">
        <v>18</v>
      </c>
      <c r="C101" s="11" t="s">
        <v>86</v>
      </c>
      <c r="D101" s="11" t="s">
        <v>99</v>
      </c>
      <c r="E101" s="11"/>
      <c r="F101" s="11"/>
      <c r="G101" s="11"/>
      <c r="H101" s="44">
        <f>H108+H102+H105+H119</f>
        <v>4600</v>
      </c>
      <c r="I101" s="44">
        <f>I108+I102+I105+I119</f>
        <v>3155.1000000000004</v>
      </c>
      <c r="J101" s="41">
        <f t="shared" si="8"/>
        <v>0.6858913043478262</v>
      </c>
    </row>
    <row r="102" spans="1:10" ht="40.5">
      <c r="A102" s="27" t="s">
        <v>100</v>
      </c>
      <c r="B102" s="11" t="s">
        <v>18</v>
      </c>
      <c r="C102" s="11" t="s">
        <v>86</v>
      </c>
      <c r="D102" s="11" t="s">
        <v>99</v>
      </c>
      <c r="E102" s="11" t="s">
        <v>101</v>
      </c>
      <c r="F102" s="93"/>
      <c r="G102" s="133"/>
      <c r="H102" s="44">
        <f>H103</f>
        <v>2.2999999999999545</v>
      </c>
      <c r="I102" s="44">
        <f>I103</f>
        <v>2.2999999999999545</v>
      </c>
      <c r="J102" s="41">
        <f t="shared" si="8"/>
        <v>1</v>
      </c>
    </row>
    <row r="103" spans="1:10" ht="81">
      <c r="A103" s="121" t="s">
        <v>205</v>
      </c>
      <c r="B103" s="82" t="s">
        <v>18</v>
      </c>
      <c r="C103" s="83" t="s">
        <v>86</v>
      </c>
      <c r="D103" s="82" t="s">
        <v>99</v>
      </c>
      <c r="E103" s="82" t="s">
        <v>206</v>
      </c>
      <c r="F103" s="150"/>
      <c r="G103" s="150"/>
      <c r="H103" s="151">
        <f>H104</f>
        <v>2.2999999999999545</v>
      </c>
      <c r="I103" s="151">
        <f>I104</f>
        <v>2.2999999999999545</v>
      </c>
      <c r="J103" s="74">
        <f t="shared" si="8"/>
        <v>1</v>
      </c>
    </row>
    <row r="104" spans="1:10" ht="20.25">
      <c r="A104" s="31" t="s">
        <v>93</v>
      </c>
      <c r="B104" s="87" t="s">
        <v>18</v>
      </c>
      <c r="C104" s="87" t="s">
        <v>86</v>
      </c>
      <c r="D104" s="87" t="s">
        <v>99</v>
      </c>
      <c r="E104" s="87" t="s">
        <v>206</v>
      </c>
      <c r="F104" s="87" t="s">
        <v>18</v>
      </c>
      <c r="G104" s="87" t="s">
        <v>94</v>
      </c>
      <c r="H104" s="88">
        <f>778.8-776.5</f>
        <v>2.2999999999999545</v>
      </c>
      <c r="I104" s="88">
        <f>778.8-776.5</f>
        <v>2.2999999999999545</v>
      </c>
      <c r="J104" s="109">
        <f t="shared" si="8"/>
        <v>1</v>
      </c>
    </row>
    <row r="105" spans="1:10" ht="40.5">
      <c r="A105" s="152" t="s">
        <v>81</v>
      </c>
      <c r="B105" s="9" t="s">
        <v>18</v>
      </c>
      <c r="C105" s="34" t="s">
        <v>86</v>
      </c>
      <c r="D105" s="34" t="s">
        <v>99</v>
      </c>
      <c r="E105" s="9" t="s">
        <v>82</v>
      </c>
      <c r="F105" s="30"/>
      <c r="G105" s="30"/>
      <c r="H105" s="134">
        <f>H106</f>
        <v>1168.3</v>
      </c>
      <c r="I105" s="134">
        <f>I106</f>
        <v>0</v>
      </c>
      <c r="J105" s="41">
        <f t="shared" si="8"/>
        <v>0</v>
      </c>
    </row>
    <row r="106" spans="1:10" ht="40.5">
      <c r="A106" s="24" t="s">
        <v>173</v>
      </c>
      <c r="B106" s="82" t="s">
        <v>18</v>
      </c>
      <c r="C106" s="82" t="s">
        <v>86</v>
      </c>
      <c r="D106" s="82" t="s">
        <v>99</v>
      </c>
      <c r="E106" s="82" t="s">
        <v>174</v>
      </c>
      <c r="F106" s="72"/>
      <c r="G106" s="72"/>
      <c r="H106" s="84">
        <f>H107</f>
        <v>1168.3</v>
      </c>
      <c r="I106" s="84">
        <f>I107</f>
        <v>0</v>
      </c>
      <c r="J106" s="85">
        <f t="shared" si="8"/>
        <v>0</v>
      </c>
    </row>
    <row r="107" spans="1:10" ht="20.25">
      <c r="A107" s="112" t="s">
        <v>32</v>
      </c>
      <c r="B107" s="87" t="s">
        <v>18</v>
      </c>
      <c r="C107" s="87" t="s">
        <v>86</v>
      </c>
      <c r="D107" s="87" t="s">
        <v>99</v>
      </c>
      <c r="E107" s="87" t="s">
        <v>174</v>
      </c>
      <c r="F107" s="87" t="s">
        <v>28</v>
      </c>
      <c r="G107" s="87" t="s">
        <v>29</v>
      </c>
      <c r="H107" s="88">
        <f>2000-643.8-187.9</f>
        <v>1168.3</v>
      </c>
      <c r="I107" s="88">
        <v>0</v>
      </c>
      <c r="J107" s="59">
        <f t="shared" si="8"/>
        <v>0</v>
      </c>
    </row>
    <row r="108" spans="1:10" ht="20.25">
      <c r="A108" s="153" t="s">
        <v>102</v>
      </c>
      <c r="B108" s="11" t="s">
        <v>18</v>
      </c>
      <c r="C108" s="11" t="s">
        <v>86</v>
      </c>
      <c r="D108" s="11" t="s">
        <v>99</v>
      </c>
      <c r="E108" s="11" t="s">
        <v>103</v>
      </c>
      <c r="F108" s="11"/>
      <c r="G108" s="11"/>
      <c r="H108" s="44">
        <f>H109+H114</f>
        <v>1570.5</v>
      </c>
      <c r="I108" s="44">
        <f>I109+I114</f>
        <v>1293.9</v>
      </c>
      <c r="J108" s="42">
        <f t="shared" si="8"/>
        <v>0.8238777459407832</v>
      </c>
    </row>
    <row r="109" spans="1:10" ht="20.25">
      <c r="A109" s="154" t="s">
        <v>104</v>
      </c>
      <c r="B109" s="34" t="s">
        <v>18</v>
      </c>
      <c r="C109" s="34" t="s">
        <v>86</v>
      </c>
      <c r="D109" s="34" t="s">
        <v>99</v>
      </c>
      <c r="E109" s="34" t="s">
        <v>105</v>
      </c>
      <c r="F109" s="141"/>
      <c r="G109" s="141"/>
      <c r="H109" s="47">
        <f>H110+H112</f>
        <v>1030</v>
      </c>
      <c r="I109" s="47">
        <f>I110+I112</f>
        <v>848.7</v>
      </c>
      <c r="J109" s="46">
        <f t="shared" si="8"/>
        <v>0.8239805825242719</v>
      </c>
    </row>
    <row r="110" spans="1:10" ht="40.5">
      <c r="A110" s="121" t="s">
        <v>106</v>
      </c>
      <c r="B110" s="82" t="s">
        <v>18</v>
      </c>
      <c r="C110" s="83" t="s">
        <v>86</v>
      </c>
      <c r="D110" s="82" t="s">
        <v>99</v>
      </c>
      <c r="E110" s="82" t="s">
        <v>107</v>
      </c>
      <c r="F110" s="72"/>
      <c r="G110" s="72"/>
      <c r="H110" s="122">
        <f>H111</f>
        <v>530</v>
      </c>
      <c r="I110" s="122">
        <f>I111</f>
        <v>448.7</v>
      </c>
      <c r="J110" s="85">
        <f t="shared" si="8"/>
        <v>0.8466037735849057</v>
      </c>
    </row>
    <row r="111" spans="1:10" ht="20.25">
      <c r="A111" s="31" t="s">
        <v>91</v>
      </c>
      <c r="B111" s="87" t="s">
        <v>18</v>
      </c>
      <c r="C111" s="87" t="s">
        <v>86</v>
      </c>
      <c r="D111" s="87" t="s">
        <v>99</v>
      </c>
      <c r="E111" s="87" t="s">
        <v>107</v>
      </c>
      <c r="F111" s="87" t="s">
        <v>92</v>
      </c>
      <c r="G111" s="87" t="s">
        <v>29</v>
      </c>
      <c r="H111" s="155">
        <v>530</v>
      </c>
      <c r="I111" s="155">
        <v>448.7</v>
      </c>
      <c r="J111" s="59">
        <f t="shared" si="8"/>
        <v>0.8466037735849057</v>
      </c>
    </row>
    <row r="112" spans="1:10" ht="40.5">
      <c r="A112" s="121" t="s">
        <v>239</v>
      </c>
      <c r="B112" s="13" t="s">
        <v>18</v>
      </c>
      <c r="C112" s="83" t="s">
        <v>86</v>
      </c>
      <c r="D112" s="83" t="s">
        <v>99</v>
      </c>
      <c r="E112" s="83" t="s">
        <v>240</v>
      </c>
      <c r="F112" s="72"/>
      <c r="G112" s="72"/>
      <c r="H112" s="120">
        <f>H113</f>
        <v>500</v>
      </c>
      <c r="I112" s="120">
        <f>I113</f>
        <v>400</v>
      </c>
      <c r="J112" s="95">
        <f t="shared" si="8"/>
        <v>0.8</v>
      </c>
    </row>
    <row r="113" spans="1:10" ht="20.25">
      <c r="A113" s="31" t="s">
        <v>91</v>
      </c>
      <c r="B113" s="87" t="s">
        <v>18</v>
      </c>
      <c r="C113" s="87" t="s">
        <v>86</v>
      </c>
      <c r="D113" s="87" t="s">
        <v>99</v>
      </c>
      <c r="E113" s="87" t="s">
        <v>240</v>
      </c>
      <c r="F113" s="87" t="s">
        <v>92</v>
      </c>
      <c r="G113" s="87" t="s">
        <v>29</v>
      </c>
      <c r="H113" s="88">
        <f>500+11500-11500</f>
        <v>500</v>
      </c>
      <c r="I113" s="88">
        <v>400</v>
      </c>
      <c r="J113" s="109">
        <f t="shared" si="8"/>
        <v>0.8</v>
      </c>
    </row>
    <row r="114" spans="1:10" ht="40.5">
      <c r="A114" s="156" t="s">
        <v>241</v>
      </c>
      <c r="B114" s="116" t="s">
        <v>18</v>
      </c>
      <c r="C114" s="132" t="s">
        <v>86</v>
      </c>
      <c r="D114" s="11" t="s">
        <v>99</v>
      </c>
      <c r="E114" s="11" t="s">
        <v>242</v>
      </c>
      <c r="F114" s="30"/>
      <c r="G114" s="30"/>
      <c r="H114" s="48">
        <f>H115+H117</f>
        <v>540.5</v>
      </c>
      <c r="I114" s="48">
        <f>I115+I117</f>
        <v>445.2</v>
      </c>
      <c r="J114" s="42">
        <f t="shared" si="8"/>
        <v>0.8236817761332099</v>
      </c>
    </row>
    <row r="115" spans="1:10" ht="40.5">
      <c r="A115" s="121" t="s">
        <v>108</v>
      </c>
      <c r="B115" s="82" t="s">
        <v>18</v>
      </c>
      <c r="C115" s="82" t="s">
        <v>86</v>
      </c>
      <c r="D115" s="82" t="s">
        <v>99</v>
      </c>
      <c r="E115" s="82" t="s">
        <v>109</v>
      </c>
      <c r="F115" s="119"/>
      <c r="G115" s="72"/>
      <c r="H115" s="108">
        <f>H116</f>
        <v>346.5</v>
      </c>
      <c r="I115" s="108">
        <f>I116</f>
        <v>346.5</v>
      </c>
      <c r="J115" s="95">
        <f t="shared" si="8"/>
        <v>1</v>
      </c>
    </row>
    <row r="116" spans="1:10" ht="20.25">
      <c r="A116" s="31" t="s">
        <v>32</v>
      </c>
      <c r="B116" s="87" t="s">
        <v>18</v>
      </c>
      <c r="C116" s="87" t="s">
        <v>86</v>
      </c>
      <c r="D116" s="87" t="s">
        <v>99</v>
      </c>
      <c r="E116" s="87" t="s">
        <v>109</v>
      </c>
      <c r="F116" s="87" t="s">
        <v>28</v>
      </c>
      <c r="G116" s="87" t="s">
        <v>29</v>
      </c>
      <c r="H116" s="88">
        <v>346.5</v>
      </c>
      <c r="I116" s="88">
        <v>346.5</v>
      </c>
      <c r="J116" s="109">
        <f t="shared" si="8"/>
        <v>1</v>
      </c>
    </row>
    <row r="117" spans="1:10" ht="40.5">
      <c r="A117" s="26" t="s">
        <v>243</v>
      </c>
      <c r="B117" s="72" t="s">
        <v>18</v>
      </c>
      <c r="C117" s="12" t="s">
        <v>86</v>
      </c>
      <c r="D117" s="13" t="s">
        <v>99</v>
      </c>
      <c r="E117" s="13" t="s">
        <v>244</v>
      </c>
      <c r="F117" s="119"/>
      <c r="G117" s="72"/>
      <c r="H117" s="114">
        <f>H118</f>
        <v>194</v>
      </c>
      <c r="I117" s="114">
        <f>I118</f>
        <v>98.7</v>
      </c>
      <c r="J117" s="42">
        <f t="shared" si="8"/>
        <v>0.5087628865979381</v>
      </c>
    </row>
    <row r="118" spans="1:10" ht="20.25">
      <c r="A118" s="124" t="s">
        <v>32</v>
      </c>
      <c r="B118" s="87" t="s">
        <v>18</v>
      </c>
      <c r="C118" s="18" t="s">
        <v>86</v>
      </c>
      <c r="D118" s="18" t="s">
        <v>99</v>
      </c>
      <c r="E118" s="18" t="s">
        <v>244</v>
      </c>
      <c r="F118" s="18" t="s">
        <v>28</v>
      </c>
      <c r="G118" s="87" t="s">
        <v>29</v>
      </c>
      <c r="H118" s="88">
        <v>194</v>
      </c>
      <c r="I118" s="88">
        <v>98.7</v>
      </c>
      <c r="J118" s="41">
        <f t="shared" si="8"/>
        <v>0.5087628865979381</v>
      </c>
    </row>
    <row r="119" spans="1:10" ht="20.25">
      <c r="A119" s="156" t="s">
        <v>179</v>
      </c>
      <c r="B119" s="116" t="s">
        <v>18</v>
      </c>
      <c r="C119" s="132" t="s">
        <v>86</v>
      </c>
      <c r="D119" s="11" t="s">
        <v>99</v>
      </c>
      <c r="E119" s="11" t="s">
        <v>180</v>
      </c>
      <c r="F119" s="30"/>
      <c r="G119" s="30"/>
      <c r="H119" s="48">
        <f>H120</f>
        <v>1858.9</v>
      </c>
      <c r="I119" s="48">
        <f>I120</f>
        <v>1858.9</v>
      </c>
      <c r="J119" s="42">
        <f t="shared" si="8"/>
        <v>1</v>
      </c>
    </row>
    <row r="120" spans="1:10" ht="81">
      <c r="A120" s="121" t="s">
        <v>245</v>
      </c>
      <c r="B120" s="82" t="s">
        <v>18</v>
      </c>
      <c r="C120" s="82" t="s">
        <v>86</v>
      </c>
      <c r="D120" s="82" t="s">
        <v>99</v>
      </c>
      <c r="E120" s="82" t="s">
        <v>181</v>
      </c>
      <c r="F120" s="119"/>
      <c r="G120" s="72"/>
      <c r="H120" s="108">
        <f>H121</f>
        <v>1858.9</v>
      </c>
      <c r="I120" s="108">
        <f>I121</f>
        <v>1858.9</v>
      </c>
      <c r="J120" s="74">
        <f t="shared" si="8"/>
        <v>1</v>
      </c>
    </row>
    <row r="121" spans="1:10" ht="40.5">
      <c r="A121" s="31" t="s">
        <v>207</v>
      </c>
      <c r="B121" s="87" t="s">
        <v>246</v>
      </c>
      <c r="C121" s="87" t="s">
        <v>86</v>
      </c>
      <c r="D121" s="87" t="s">
        <v>99</v>
      </c>
      <c r="E121" s="87" t="s">
        <v>181</v>
      </c>
      <c r="F121" s="87" t="s">
        <v>247</v>
      </c>
      <c r="G121" s="87" t="s">
        <v>66</v>
      </c>
      <c r="H121" s="88">
        <v>1858.9</v>
      </c>
      <c r="I121" s="88">
        <v>1858.9</v>
      </c>
      <c r="J121" s="157">
        <f t="shared" si="8"/>
        <v>1</v>
      </c>
    </row>
    <row r="122" spans="1:10" ht="20.25">
      <c r="A122" s="158" t="s">
        <v>110</v>
      </c>
      <c r="B122" s="11" t="s">
        <v>18</v>
      </c>
      <c r="C122" s="23" t="s">
        <v>86</v>
      </c>
      <c r="D122" s="12" t="s">
        <v>111</v>
      </c>
      <c r="E122" s="30"/>
      <c r="F122" s="30"/>
      <c r="G122" s="30"/>
      <c r="H122" s="122">
        <f>H123</f>
        <v>7261.6</v>
      </c>
      <c r="I122" s="122">
        <f>I123</f>
        <v>5473.5</v>
      </c>
      <c r="J122" s="46">
        <f t="shared" si="8"/>
        <v>0.7537595020381183</v>
      </c>
    </row>
    <row r="123" spans="1:10" ht="20.25">
      <c r="A123" s="158" t="s">
        <v>110</v>
      </c>
      <c r="B123" s="11" t="s">
        <v>18</v>
      </c>
      <c r="C123" s="23" t="s">
        <v>86</v>
      </c>
      <c r="D123" s="12" t="s">
        <v>111</v>
      </c>
      <c r="E123" s="83" t="s">
        <v>112</v>
      </c>
      <c r="F123" s="11"/>
      <c r="G123" s="11"/>
      <c r="H123" s="44">
        <f>H124+H128+H131+H133+H137</f>
        <v>7261.6</v>
      </c>
      <c r="I123" s="44">
        <f>I124+I128+I131+I133+I137</f>
        <v>5473.5</v>
      </c>
      <c r="J123" s="42">
        <f t="shared" si="8"/>
        <v>0.7537595020381183</v>
      </c>
    </row>
    <row r="124" spans="1:10" ht="20.25">
      <c r="A124" s="159" t="s">
        <v>113</v>
      </c>
      <c r="B124" s="160" t="s">
        <v>18</v>
      </c>
      <c r="C124" s="160" t="s">
        <v>86</v>
      </c>
      <c r="D124" s="160" t="s">
        <v>111</v>
      </c>
      <c r="E124" s="160" t="s">
        <v>114</v>
      </c>
      <c r="F124" s="23"/>
      <c r="G124" s="23"/>
      <c r="H124" s="45">
        <f>H126+H125+H127</f>
        <v>3078.2</v>
      </c>
      <c r="I124" s="45">
        <f>I126+I125+I127</f>
        <v>2659.5</v>
      </c>
      <c r="J124" s="41">
        <f t="shared" si="8"/>
        <v>0.8639789487362745</v>
      </c>
    </row>
    <row r="125" spans="1:10" ht="20.25">
      <c r="A125" s="32" t="s">
        <v>91</v>
      </c>
      <c r="B125" s="72" t="s">
        <v>18</v>
      </c>
      <c r="C125" s="72" t="s">
        <v>86</v>
      </c>
      <c r="D125" s="119" t="s">
        <v>111</v>
      </c>
      <c r="E125" s="119" t="s">
        <v>114</v>
      </c>
      <c r="F125" s="119" t="s">
        <v>92</v>
      </c>
      <c r="G125" s="72" t="s">
        <v>29</v>
      </c>
      <c r="H125" s="161">
        <v>350</v>
      </c>
      <c r="I125" s="161">
        <v>350</v>
      </c>
      <c r="J125" s="58">
        <f t="shared" si="8"/>
        <v>1</v>
      </c>
    </row>
    <row r="126" spans="1:10" ht="20.25">
      <c r="A126" s="162" t="s">
        <v>32</v>
      </c>
      <c r="B126" s="163" t="s">
        <v>18</v>
      </c>
      <c r="C126" s="163" t="s">
        <v>86</v>
      </c>
      <c r="D126" s="164" t="s">
        <v>111</v>
      </c>
      <c r="E126" s="164" t="s">
        <v>114</v>
      </c>
      <c r="F126" s="164" t="s">
        <v>28</v>
      </c>
      <c r="G126" s="163" t="s">
        <v>29</v>
      </c>
      <c r="H126" s="165">
        <f>1923.8+56.2+48.2</f>
        <v>2028.2</v>
      </c>
      <c r="I126" s="165">
        <v>1984.7</v>
      </c>
      <c r="J126" s="166">
        <f t="shared" si="8"/>
        <v>0.9785524110048319</v>
      </c>
    </row>
    <row r="127" spans="1:10" ht="20.25">
      <c r="A127" s="31" t="s">
        <v>248</v>
      </c>
      <c r="B127" s="87" t="s">
        <v>18</v>
      </c>
      <c r="C127" s="87" t="s">
        <v>86</v>
      </c>
      <c r="D127" s="18" t="s">
        <v>111</v>
      </c>
      <c r="E127" s="18" t="s">
        <v>114</v>
      </c>
      <c r="F127" s="18" t="s">
        <v>28</v>
      </c>
      <c r="G127" s="87" t="s">
        <v>94</v>
      </c>
      <c r="H127" s="88">
        <v>700</v>
      </c>
      <c r="I127" s="88">
        <v>324.8</v>
      </c>
      <c r="J127" s="89">
        <f t="shared" si="8"/>
        <v>0.464</v>
      </c>
    </row>
    <row r="128" spans="1:10" ht="60.75">
      <c r="A128" s="159" t="s">
        <v>115</v>
      </c>
      <c r="B128" s="23" t="s">
        <v>18</v>
      </c>
      <c r="C128" s="23" t="s">
        <v>86</v>
      </c>
      <c r="D128" s="167" t="s">
        <v>111</v>
      </c>
      <c r="E128" s="167" t="s">
        <v>116</v>
      </c>
      <c r="F128" s="164"/>
      <c r="G128" s="163"/>
      <c r="H128" s="168">
        <f>H129+H130</f>
        <v>962.6</v>
      </c>
      <c r="I128" s="168">
        <f>I129+I130</f>
        <v>801</v>
      </c>
      <c r="J128" s="41">
        <f t="shared" si="8"/>
        <v>0.8321213380428008</v>
      </c>
    </row>
    <row r="129" spans="1:10" ht="20.25">
      <c r="A129" s="32" t="s">
        <v>91</v>
      </c>
      <c r="B129" s="72" t="s">
        <v>18</v>
      </c>
      <c r="C129" s="72" t="s">
        <v>86</v>
      </c>
      <c r="D129" s="119" t="s">
        <v>111</v>
      </c>
      <c r="E129" s="119" t="s">
        <v>116</v>
      </c>
      <c r="F129" s="119" t="s">
        <v>92</v>
      </c>
      <c r="G129" s="72" t="s">
        <v>29</v>
      </c>
      <c r="H129" s="73">
        <v>607.5</v>
      </c>
      <c r="I129" s="73">
        <v>476.6</v>
      </c>
      <c r="J129" s="74">
        <f t="shared" si="8"/>
        <v>0.7845267489711935</v>
      </c>
    </row>
    <row r="130" spans="1:10" ht="20.25">
      <c r="A130" s="31" t="s">
        <v>32</v>
      </c>
      <c r="B130" s="76" t="s">
        <v>18</v>
      </c>
      <c r="C130" s="76" t="s">
        <v>86</v>
      </c>
      <c r="D130" s="17" t="s">
        <v>111</v>
      </c>
      <c r="E130" s="17" t="s">
        <v>116</v>
      </c>
      <c r="F130" s="91" t="s">
        <v>28</v>
      </c>
      <c r="G130" s="141" t="s">
        <v>29</v>
      </c>
      <c r="H130" s="169">
        <v>355.1</v>
      </c>
      <c r="I130" s="169">
        <v>324.4</v>
      </c>
      <c r="J130" s="89">
        <f t="shared" si="8"/>
        <v>0.9135454801464375</v>
      </c>
    </row>
    <row r="131" spans="1:10" ht="20.25">
      <c r="A131" s="158" t="s">
        <v>117</v>
      </c>
      <c r="B131" s="82" t="s">
        <v>18</v>
      </c>
      <c r="C131" s="82" t="s">
        <v>86</v>
      </c>
      <c r="D131" s="12" t="s">
        <v>111</v>
      </c>
      <c r="E131" s="12" t="s">
        <v>118</v>
      </c>
      <c r="F131" s="82"/>
      <c r="G131" s="82"/>
      <c r="H131" s="122">
        <f>H132</f>
        <v>75.7</v>
      </c>
      <c r="I131" s="122">
        <f>I132</f>
        <v>0</v>
      </c>
      <c r="J131" s="74">
        <f t="shared" si="8"/>
        <v>0</v>
      </c>
    </row>
    <row r="132" spans="1:10" ht="20.25">
      <c r="A132" s="31" t="s">
        <v>32</v>
      </c>
      <c r="B132" s="30" t="s">
        <v>18</v>
      </c>
      <c r="C132" s="30" t="s">
        <v>86</v>
      </c>
      <c r="D132" s="117" t="s">
        <v>111</v>
      </c>
      <c r="E132" s="117" t="s">
        <v>118</v>
      </c>
      <c r="F132" s="117" t="s">
        <v>28</v>
      </c>
      <c r="G132" s="30" t="s">
        <v>29</v>
      </c>
      <c r="H132" s="80">
        <v>75.7</v>
      </c>
      <c r="I132" s="80">
        <v>0</v>
      </c>
      <c r="J132" s="109">
        <f t="shared" si="8"/>
        <v>0</v>
      </c>
    </row>
    <row r="133" spans="1:10" ht="40.5">
      <c r="A133" s="159" t="s">
        <v>208</v>
      </c>
      <c r="B133" s="23" t="s">
        <v>18</v>
      </c>
      <c r="C133" s="23" t="s">
        <v>86</v>
      </c>
      <c r="D133" s="23" t="s">
        <v>111</v>
      </c>
      <c r="E133" s="23" t="s">
        <v>119</v>
      </c>
      <c r="F133" s="170"/>
      <c r="G133" s="69"/>
      <c r="H133" s="171">
        <f>H134+H135+H136</f>
        <v>2247.1</v>
      </c>
      <c r="I133" s="171">
        <f>I134+I135+I136</f>
        <v>1594.6</v>
      </c>
      <c r="J133" s="42">
        <f t="shared" si="8"/>
        <v>0.7096257398424636</v>
      </c>
    </row>
    <row r="134" spans="1:10" ht="20.25">
      <c r="A134" s="32" t="s">
        <v>91</v>
      </c>
      <c r="B134" s="72" t="s">
        <v>18</v>
      </c>
      <c r="C134" s="72" t="s">
        <v>86</v>
      </c>
      <c r="D134" s="72" t="s">
        <v>111</v>
      </c>
      <c r="E134" s="119" t="s">
        <v>119</v>
      </c>
      <c r="F134" s="119" t="s">
        <v>92</v>
      </c>
      <c r="G134" s="119" t="s">
        <v>29</v>
      </c>
      <c r="H134" s="73">
        <f>1744.7</f>
        <v>1744.7</v>
      </c>
      <c r="I134" s="73">
        <v>1168</v>
      </c>
      <c r="J134" s="172">
        <f t="shared" si="8"/>
        <v>0.6694560669456067</v>
      </c>
    </row>
    <row r="135" spans="1:10" ht="20.25">
      <c r="A135" s="162" t="s">
        <v>32</v>
      </c>
      <c r="B135" s="163" t="s">
        <v>18</v>
      </c>
      <c r="C135" s="163" t="s">
        <v>86</v>
      </c>
      <c r="D135" s="163" t="s">
        <v>111</v>
      </c>
      <c r="E135" s="164" t="s">
        <v>119</v>
      </c>
      <c r="F135" s="164" t="s">
        <v>28</v>
      </c>
      <c r="G135" s="17" t="s">
        <v>29</v>
      </c>
      <c r="H135" s="165">
        <v>352.4</v>
      </c>
      <c r="I135" s="165">
        <v>276.6</v>
      </c>
      <c r="J135" s="81">
        <f t="shared" si="8"/>
        <v>0.7849035187287174</v>
      </c>
    </row>
    <row r="136" spans="1:10" ht="81">
      <c r="A136" s="31" t="s">
        <v>249</v>
      </c>
      <c r="B136" s="87" t="s">
        <v>18</v>
      </c>
      <c r="C136" s="87" t="s">
        <v>86</v>
      </c>
      <c r="D136" s="87" t="s">
        <v>111</v>
      </c>
      <c r="E136" s="18" t="s">
        <v>119</v>
      </c>
      <c r="F136" s="18" t="s">
        <v>28</v>
      </c>
      <c r="G136" s="117" t="s">
        <v>250</v>
      </c>
      <c r="H136" s="88">
        <v>150</v>
      </c>
      <c r="I136" s="88">
        <v>150</v>
      </c>
      <c r="J136" s="89">
        <f t="shared" si="8"/>
        <v>1</v>
      </c>
    </row>
    <row r="137" spans="1:10" ht="20.25">
      <c r="A137" s="159" t="s">
        <v>120</v>
      </c>
      <c r="B137" s="23" t="s">
        <v>18</v>
      </c>
      <c r="C137" s="23" t="s">
        <v>86</v>
      </c>
      <c r="D137" s="23" t="s">
        <v>111</v>
      </c>
      <c r="E137" s="23" t="s">
        <v>121</v>
      </c>
      <c r="F137" s="170"/>
      <c r="G137" s="91"/>
      <c r="H137" s="171">
        <f>H138+H139</f>
        <v>898</v>
      </c>
      <c r="I137" s="171">
        <f>I138+I139</f>
        <v>418.4</v>
      </c>
      <c r="J137" s="42">
        <f t="shared" si="8"/>
        <v>0.465924276169265</v>
      </c>
    </row>
    <row r="138" spans="1:10" ht="20.25">
      <c r="A138" s="32" t="s">
        <v>91</v>
      </c>
      <c r="B138" s="72" t="s">
        <v>18</v>
      </c>
      <c r="C138" s="72" t="s">
        <v>86</v>
      </c>
      <c r="D138" s="72" t="s">
        <v>111</v>
      </c>
      <c r="E138" s="119" t="s">
        <v>121</v>
      </c>
      <c r="F138" s="119" t="s">
        <v>92</v>
      </c>
      <c r="G138" s="119" t="s">
        <v>29</v>
      </c>
      <c r="H138" s="73">
        <v>698</v>
      </c>
      <c r="I138" s="73">
        <v>236.1</v>
      </c>
      <c r="J138" s="172">
        <f t="shared" si="8"/>
        <v>0.3382521489971347</v>
      </c>
    </row>
    <row r="139" spans="1:10" ht="19.5" customHeight="1">
      <c r="A139" s="29" t="s">
        <v>32</v>
      </c>
      <c r="B139" s="76" t="s">
        <v>18</v>
      </c>
      <c r="C139" s="76" t="s">
        <v>86</v>
      </c>
      <c r="D139" s="76" t="s">
        <v>111</v>
      </c>
      <c r="E139" s="17" t="s">
        <v>121</v>
      </c>
      <c r="F139" s="17" t="s">
        <v>28</v>
      </c>
      <c r="G139" s="17" t="s">
        <v>29</v>
      </c>
      <c r="H139" s="77">
        <v>200</v>
      </c>
      <c r="I139" s="77">
        <v>182.3</v>
      </c>
      <c r="J139" s="89">
        <f t="shared" si="8"/>
        <v>0.9115000000000001</v>
      </c>
    </row>
    <row r="140" spans="1:10" ht="20.25">
      <c r="A140" s="27" t="s">
        <v>182</v>
      </c>
      <c r="B140" s="11" t="s">
        <v>18</v>
      </c>
      <c r="C140" s="11" t="s">
        <v>183</v>
      </c>
      <c r="D140" s="11" t="s">
        <v>183</v>
      </c>
      <c r="E140" s="11"/>
      <c r="F140" s="133"/>
      <c r="G140" s="133"/>
      <c r="H140" s="173">
        <f aca="true" t="shared" si="9" ref="H140:I144">H141</f>
        <v>47.4</v>
      </c>
      <c r="I140" s="173">
        <f t="shared" si="9"/>
        <v>47.4</v>
      </c>
      <c r="J140" s="46">
        <f aca="true" t="shared" si="10" ref="J140:J184">I140/H140</f>
        <v>1</v>
      </c>
    </row>
    <row r="141" spans="1:10" ht="20.25">
      <c r="A141" s="174" t="s">
        <v>251</v>
      </c>
      <c r="B141" s="116" t="s">
        <v>18</v>
      </c>
      <c r="C141" s="20" t="s">
        <v>183</v>
      </c>
      <c r="D141" s="20" t="s">
        <v>252</v>
      </c>
      <c r="E141" s="117"/>
      <c r="F141" s="117"/>
      <c r="G141" s="30"/>
      <c r="H141" s="175">
        <f t="shared" si="9"/>
        <v>47.4</v>
      </c>
      <c r="I141" s="175">
        <f t="shared" si="9"/>
        <v>47.4</v>
      </c>
      <c r="J141" s="42">
        <f t="shared" si="10"/>
        <v>1</v>
      </c>
    </row>
    <row r="142" spans="1:10" ht="20.25">
      <c r="A142" s="90" t="s">
        <v>141</v>
      </c>
      <c r="B142" s="116" t="s">
        <v>18</v>
      </c>
      <c r="C142" s="12" t="s">
        <v>183</v>
      </c>
      <c r="D142" s="13" t="s">
        <v>252</v>
      </c>
      <c r="E142" s="13" t="s">
        <v>143</v>
      </c>
      <c r="F142" s="91"/>
      <c r="G142" s="30"/>
      <c r="H142" s="175">
        <f t="shared" si="9"/>
        <v>47.4</v>
      </c>
      <c r="I142" s="175">
        <f t="shared" si="9"/>
        <v>47.4</v>
      </c>
      <c r="J142" s="42">
        <f t="shared" si="10"/>
        <v>1</v>
      </c>
    </row>
    <row r="143" spans="1:10" ht="81">
      <c r="A143" s="66" t="s">
        <v>218</v>
      </c>
      <c r="B143" s="116" t="s">
        <v>18</v>
      </c>
      <c r="C143" s="14" t="s">
        <v>183</v>
      </c>
      <c r="D143" s="15" t="s">
        <v>252</v>
      </c>
      <c r="E143" s="15" t="s">
        <v>144</v>
      </c>
      <c r="F143" s="93"/>
      <c r="G143" s="30"/>
      <c r="H143" s="175">
        <f t="shared" si="9"/>
        <v>47.4</v>
      </c>
      <c r="I143" s="175">
        <f t="shared" si="9"/>
        <v>47.4</v>
      </c>
      <c r="J143" s="42">
        <f t="shared" si="10"/>
        <v>1</v>
      </c>
    </row>
    <row r="144" spans="1:10" ht="81">
      <c r="A144" s="16" t="s">
        <v>218</v>
      </c>
      <c r="B144" s="13" t="s">
        <v>18</v>
      </c>
      <c r="C144" s="13" t="s">
        <v>183</v>
      </c>
      <c r="D144" s="13" t="s">
        <v>252</v>
      </c>
      <c r="E144" s="13" t="s">
        <v>187</v>
      </c>
      <c r="F144" s="13"/>
      <c r="G144" s="72"/>
      <c r="H144" s="94">
        <f t="shared" si="9"/>
        <v>47.4</v>
      </c>
      <c r="I144" s="94">
        <f t="shared" si="9"/>
        <v>47.4</v>
      </c>
      <c r="J144" s="172">
        <f t="shared" si="10"/>
        <v>1</v>
      </c>
    </row>
    <row r="145" spans="1:10" ht="60.75">
      <c r="A145" s="96" t="s">
        <v>215</v>
      </c>
      <c r="B145" s="87" t="s">
        <v>18</v>
      </c>
      <c r="C145" s="18" t="s">
        <v>183</v>
      </c>
      <c r="D145" s="18" t="s">
        <v>252</v>
      </c>
      <c r="E145" s="18" t="s">
        <v>187</v>
      </c>
      <c r="F145" s="18" t="s">
        <v>146</v>
      </c>
      <c r="G145" s="87" t="s">
        <v>147</v>
      </c>
      <c r="H145" s="176">
        <v>47.4</v>
      </c>
      <c r="I145" s="176">
        <v>47.4</v>
      </c>
      <c r="J145" s="157">
        <f t="shared" si="10"/>
        <v>1</v>
      </c>
    </row>
    <row r="146" spans="1:10" ht="20.25">
      <c r="A146" s="10" t="s">
        <v>253</v>
      </c>
      <c r="B146" s="11" t="s">
        <v>18</v>
      </c>
      <c r="C146" s="11" t="s">
        <v>122</v>
      </c>
      <c r="D146" s="11" t="s">
        <v>122</v>
      </c>
      <c r="E146" s="23" t="s">
        <v>19</v>
      </c>
      <c r="F146" s="34"/>
      <c r="G146" s="34"/>
      <c r="H146" s="177">
        <f>H147+H153</f>
        <v>6785.2</v>
      </c>
      <c r="I146" s="177">
        <f>I147+I153</f>
        <v>5773.599999999999</v>
      </c>
      <c r="J146" s="46">
        <f t="shared" si="10"/>
        <v>0.8509108058716028</v>
      </c>
    </row>
    <row r="147" spans="1:10" ht="20.25">
      <c r="A147" s="10" t="s">
        <v>149</v>
      </c>
      <c r="B147" s="11" t="s">
        <v>18</v>
      </c>
      <c r="C147" s="11" t="s">
        <v>122</v>
      </c>
      <c r="D147" s="11" t="s">
        <v>150</v>
      </c>
      <c r="E147" s="11"/>
      <c r="F147" s="11"/>
      <c r="G147" s="11"/>
      <c r="H147" s="178">
        <f>H148</f>
        <v>6585.2</v>
      </c>
      <c r="I147" s="178">
        <f>I148</f>
        <v>5573.7</v>
      </c>
      <c r="J147" s="46">
        <f t="shared" si="10"/>
        <v>0.8463979833566179</v>
      </c>
    </row>
    <row r="148" spans="1:10" ht="20.25">
      <c r="A148" s="10" t="s">
        <v>254</v>
      </c>
      <c r="B148" s="11" t="s">
        <v>18</v>
      </c>
      <c r="C148" s="11" t="s">
        <v>122</v>
      </c>
      <c r="D148" s="11" t="s">
        <v>150</v>
      </c>
      <c r="E148" s="34" t="s">
        <v>151</v>
      </c>
      <c r="F148" s="34"/>
      <c r="G148" s="34"/>
      <c r="H148" s="177">
        <f>H149</f>
        <v>6585.2</v>
      </c>
      <c r="I148" s="177">
        <f>I149</f>
        <v>5573.7</v>
      </c>
      <c r="J148" s="42">
        <f t="shared" si="10"/>
        <v>0.8463979833566179</v>
      </c>
    </row>
    <row r="149" spans="1:10" ht="20.25">
      <c r="A149" s="129" t="s">
        <v>152</v>
      </c>
      <c r="B149" s="34" t="s">
        <v>18</v>
      </c>
      <c r="C149" s="179" t="s">
        <v>122</v>
      </c>
      <c r="D149" s="179" t="s">
        <v>150</v>
      </c>
      <c r="E149" s="68" t="s">
        <v>153</v>
      </c>
      <c r="F149" s="69"/>
      <c r="G149" s="69"/>
      <c r="H149" s="168">
        <f>H150+H151+H152</f>
        <v>6585.2</v>
      </c>
      <c r="I149" s="168">
        <f>I150+I151+I152</f>
        <v>5573.7</v>
      </c>
      <c r="J149" s="41">
        <f t="shared" si="10"/>
        <v>0.8463979833566179</v>
      </c>
    </row>
    <row r="150" spans="1:10" ht="20.25">
      <c r="A150" s="32" t="s">
        <v>154</v>
      </c>
      <c r="B150" s="72" t="s">
        <v>18</v>
      </c>
      <c r="C150" s="72" t="s">
        <v>122</v>
      </c>
      <c r="D150" s="72" t="s">
        <v>150</v>
      </c>
      <c r="E150" s="72" t="s">
        <v>153</v>
      </c>
      <c r="F150" s="72" t="s">
        <v>155</v>
      </c>
      <c r="G150" s="72" t="s">
        <v>29</v>
      </c>
      <c r="H150" s="180">
        <v>6291.2</v>
      </c>
      <c r="I150" s="180">
        <v>5279.7</v>
      </c>
      <c r="J150" s="58">
        <f t="shared" si="10"/>
        <v>0.8392198626653102</v>
      </c>
    </row>
    <row r="151" spans="1:10" ht="20.25">
      <c r="A151" s="29" t="s">
        <v>93</v>
      </c>
      <c r="B151" s="76" t="s">
        <v>18</v>
      </c>
      <c r="C151" s="76" t="s">
        <v>122</v>
      </c>
      <c r="D151" s="76" t="s">
        <v>150</v>
      </c>
      <c r="E151" s="76" t="s">
        <v>153</v>
      </c>
      <c r="F151" s="76" t="s">
        <v>155</v>
      </c>
      <c r="G151" s="76" t="s">
        <v>94</v>
      </c>
      <c r="H151" s="181">
        <v>100</v>
      </c>
      <c r="I151" s="181">
        <v>100</v>
      </c>
      <c r="J151" s="166">
        <f t="shared" si="10"/>
        <v>1</v>
      </c>
    </row>
    <row r="152" spans="1:10" ht="60.75">
      <c r="A152" s="25" t="s">
        <v>255</v>
      </c>
      <c r="B152" s="87" t="s">
        <v>18</v>
      </c>
      <c r="C152" s="87" t="s">
        <v>122</v>
      </c>
      <c r="D152" s="87" t="s">
        <v>150</v>
      </c>
      <c r="E152" s="87" t="s">
        <v>153</v>
      </c>
      <c r="F152" s="87" t="s">
        <v>155</v>
      </c>
      <c r="G152" s="87" t="s">
        <v>256</v>
      </c>
      <c r="H152" s="80">
        <v>194</v>
      </c>
      <c r="I152" s="80">
        <v>194</v>
      </c>
      <c r="J152" s="109">
        <f t="shared" si="10"/>
        <v>1</v>
      </c>
    </row>
    <row r="153" spans="1:10" ht="20.25">
      <c r="A153" s="27" t="s">
        <v>257</v>
      </c>
      <c r="B153" s="11" t="s">
        <v>18</v>
      </c>
      <c r="C153" s="11" t="s">
        <v>122</v>
      </c>
      <c r="D153" s="11" t="s">
        <v>122</v>
      </c>
      <c r="E153" s="11" t="s">
        <v>19</v>
      </c>
      <c r="F153" s="11" t="s">
        <v>19</v>
      </c>
      <c r="G153" s="11" t="s">
        <v>19</v>
      </c>
      <c r="H153" s="44">
        <f aca="true" t="shared" si="11" ref="H153:I156">H154</f>
        <v>200</v>
      </c>
      <c r="I153" s="44">
        <f t="shared" si="11"/>
        <v>199.9</v>
      </c>
      <c r="J153" s="42">
        <f t="shared" si="10"/>
        <v>0.9995</v>
      </c>
    </row>
    <row r="154" spans="1:10" ht="20.25">
      <c r="A154" s="27" t="s">
        <v>258</v>
      </c>
      <c r="B154" s="11" t="s">
        <v>18</v>
      </c>
      <c r="C154" s="11" t="s">
        <v>122</v>
      </c>
      <c r="D154" s="11" t="s">
        <v>259</v>
      </c>
      <c r="E154" s="11"/>
      <c r="F154" s="11"/>
      <c r="G154" s="11"/>
      <c r="H154" s="44">
        <f t="shared" si="11"/>
        <v>200</v>
      </c>
      <c r="I154" s="44">
        <f t="shared" si="11"/>
        <v>199.9</v>
      </c>
      <c r="J154" s="41">
        <f t="shared" si="10"/>
        <v>0.9995</v>
      </c>
    </row>
    <row r="155" spans="1:10" ht="20.25">
      <c r="A155" s="27" t="s">
        <v>260</v>
      </c>
      <c r="B155" s="11" t="s">
        <v>18</v>
      </c>
      <c r="C155" s="11" t="s">
        <v>122</v>
      </c>
      <c r="D155" s="11" t="s">
        <v>259</v>
      </c>
      <c r="E155" s="11" t="s">
        <v>123</v>
      </c>
      <c r="F155" s="11" t="s">
        <v>19</v>
      </c>
      <c r="G155" s="11"/>
      <c r="H155" s="108">
        <f t="shared" si="11"/>
        <v>200</v>
      </c>
      <c r="I155" s="108">
        <f t="shared" si="11"/>
        <v>199.9</v>
      </c>
      <c r="J155" s="41">
        <f t="shared" si="10"/>
        <v>0.9995</v>
      </c>
    </row>
    <row r="156" spans="1:10" ht="20.25">
      <c r="A156" s="121" t="s">
        <v>261</v>
      </c>
      <c r="B156" s="82" t="s">
        <v>18</v>
      </c>
      <c r="C156" s="82" t="s">
        <v>122</v>
      </c>
      <c r="D156" s="82" t="s">
        <v>259</v>
      </c>
      <c r="E156" s="82" t="s">
        <v>124</v>
      </c>
      <c r="F156" s="82" t="s">
        <v>19</v>
      </c>
      <c r="G156" s="82" t="s">
        <v>19</v>
      </c>
      <c r="H156" s="108">
        <f t="shared" si="11"/>
        <v>200</v>
      </c>
      <c r="I156" s="108">
        <f t="shared" si="11"/>
        <v>199.9</v>
      </c>
      <c r="J156" s="41">
        <f t="shared" si="10"/>
        <v>0.9995</v>
      </c>
    </row>
    <row r="157" spans="1:10" ht="20.25">
      <c r="A157" s="31" t="s">
        <v>154</v>
      </c>
      <c r="B157" s="30" t="s">
        <v>18</v>
      </c>
      <c r="C157" s="30" t="s">
        <v>122</v>
      </c>
      <c r="D157" s="30" t="s">
        <v>259</v>
      </c>
      <c r="E157" s="30" t="s">
        <v>124</v>
      </c>
      <c r="F157" s="30" t="s">
        <v>155</v>
      </c>
      <c r="G157" s="30" t="s">
        <v>29</v>
      </c>
      <c r="H157" s="80">
        <v>200</v>
      </c>
      <c r="I157" s="80">
        <v>199.9</v>
      </c>
      <c r="J157" s="41">
        <f t="shared" si="10"/>
        <v>0.9995</v>
      </c>
    </row>
    <row r="158" spans="1:10" ht="20.25">
      <c r="A158" s="130" t="s">
        <v>129</v>
      </c>
      <c r="B158" s="14" t="s">
        <v>18</v>
      </c>
      <c r="C158" s="14" t="s">
        <v>130</v>
      </c>
      <c r="D158" s="14"/>
      <c r="E158" s="14"/>
      <c r="F158" s="14"/>
      <c r="G158" s="14"/>
      <c r="H158" s="182">
        <f>H159+H164</f>
        <v>570.5</v>
      </c>
      <c r="I158" s="182">
        <f>I159+I164</f>
        <v>278.7</v>
      </c>
      <c r="J158" s="49">
        <f t="shared" si="10"/>
        <v>0.4885188431200701</v>
      </c>
    </row>
    <row r="159" spans="1:10" ht="20.25">
      <c r="A159" s="130" t="s">
        <v>131</v>
      </c>
      <c r="B159" s="34" t="s">
        <v>18</v>
      </c>
      <c r="C159" s="34" t="s">
        <v>130</v>
      </c>
      <c r="D159" s="34" t="s">
        <v>132</v>
      </c>
      <c r="E159" s="34"/>
      <c r="F159" s="141"/>
      <c r="G159" s="141"/>
      <c r="H159" s="183">
        <f aca="true" t="shared" si="12" ref="H159:I162">H160</f>
        <v>124.7</v>
      </c>
      <c r="I159" s="183">
        <f t="shared" si="12"/>
        <v>124.7</v>
      </c>
      <c r="J159" s="49">
        <f t="shared" si="10"/>
        <v>1</v>
      </c>
    </row>
    <row r="160" spans="1:10" ht="20.25">
      <c r="A160" s="27" t="s">
        <v>133</v>
      </c>
      <c r="B160" s="11" t="s">
        <v>18</v>
      </c>
      <c r="C160" s="11" t="s">
        <v>130</v>
      </c>
      <c r="D160" s="11" t="s">
        <v>132</v>
      </c>
      <c r="E160" s="11" t="s">
        <v>134</v>
      </c>
      <c r="F160" s="133"/>
      <c r="G160" s="133"/>
      <c r="H160" s="173">
        <f t="shared" si="12"/>
        <v>124.7</v>
      </c>
      <c r="I160" s="173">
        <f t="shared" si="12"/>
        <v>124.7</v>
      </c>
      <c r="J160" s="41">
        <f t="shared" si="10"/>
        <v>1</v>
      </c>
    </row>
    <row r="161" spans="1:10" ht="20.25">
      <c r="A161" s="27" t="s">
        <v>135</v>
      </c>
      <c r="B161" s="11" t="s">
        <v>18</v>
      </c>
      <c r="C161" s="11" t="s">
        <v>130</v>
      </c>
      <c r="D161" s="11" t="s">
        <v>132</v>
      </c>
      <c r="E161" s="11" t="s">
        <v>136</v>
      </c>
      <c r="F161" s="11"/>
      <c r="G161" s="133"/>
      <c r="H161" s="173">
        <f t="shared" si="12"/>
        <v>124.7</v>
      </c>
      <c r="I161" s="173">
        <f t="shared" si="12"/>
        <v>124.7</v>
      </c>
      <c r="J161" s="41">
        <f t="shared" si="10"/>
        <v>1</v>
      </c>
    </row>
    <row r="162" spans="1:10" ht="20.25" customHeight="1">
      <c r="A162" s="110" t="s">
        <v>137</v>
      </c>
      <c r="B162" s="100" t="s">
        <v>18</v>
      </c>
      <c r="C162" s="100" t="s">
        <v>130</v>
      </c>
      <c r="D162" s="100" t="s">
        <v>132</v>
      </c>
      <c r="E162" s="100" t="s">
        <v>138</v>
      </c>
      <c r="F162" s="150"/>
      <c r="G162" s="150"/>
      <c r="H162" s="184">
        <f t="shared" si="12"/>
        <v>124.7</v>
      </c>
      <c r="I162" s="184">
        <f t="shared" si="12"/>
        <v>124.7</v>
      </c>
      <c r="J162" s="95">
        <f t="shared" si="10"/>
        <v>1</v>
      </c>
    </row>
    <row r="163" spans="1:10" ht="20.25">
      <c r="A163" s="31" t="s">
        <v>139</v>
      </c>
      <c r="B163" s="141" t="s">
        <v>18</v>
      </c>
      <c r="C163" s="141" t="s">
        <v>130</v>
      </c>
      <c r="D163" s="185" t="s">
        <v>132</v>
      </c>
      <c r="E163" s="185" t="s">
        <v>138</v>
      </c>
      <c r="F163" s="30" t="s">
        <v>140</v>
      </c>
      <c r="G163" s="87" t="s">
        <v>29</v>
      </c>
      <c r="H163" s="186">
        <f>120+4.7</f>
        <v>124.7</v>
      </c>
      <c r="I163" s="186">
        <f>120+4.7</f>
        <v>124.7</v>
      </c>
      <c r="J163" s="89">
        <f t="shared" si="10"/>
        <v>1</v>
      </c>
    </row>
    <row r="164" spans="1:10" ht="20.25">
      <c r="A164" s="27" t="s">
        <v>209</v>
      </c>
      <c r="B164" s="11" t="s">
        <v>18</v>
      </c>
      <c r="C164" s="11" t="s">
        <v>130</v>
      </c>
      <c r="D164" s="11" t="s">
        <v>210</v>
      </c>
      <c r="E164" s="187"/>
      <c r="F164" s="133"/>
      <c r="G164" s="133"/>
      <c r="H164" s="173">
        <f aca="true" t="shared" si="13" ref="H164:I166">H165</f>
        <v>445.8</v>
      </c>
      <c r="I164" s="173">
        <f t="shared" si="13"/>
        <v>154</v>
      </c>
      <c r="J164" s="46">
        <f t="shared" si="10"/>
        <v>0.3454463885150292</v>
      </c>
    </row>
    <row r="165" spans="1:10" ht="20.25">
      <c r="A165" s="27" t="s">
        <v>211</v>
      </c>
      <c r="B165" s="34" t="s">
        <v>18</v>
      </c>
      <c r="C165" s="11" t="s">
        <v>130</v>
      </c>
      <c r="D165" s="11" t="s">
        <v>210</v>
      </c>
      <c r="E165" s="11" t="s">
        <v>212</v>
      </c>
      <c r="F165" s="30"/>
      <c r="G165" s="133"/>
      <c r="H165" s="173">
        <f t="shared" si="13"/>
        <v>445.8</v>
      </c>
      <c r="I165" s="173">
        <f t="shared" si="13"/>
        <v>154</v>
      </c>
      <c r="J165" s="46">
        <f t="shared" si="10"/>
        <v>0.3454463885150292</v>
      </c>
    </row>
    <row r="166" spans="1:10" ht="40.5">
      <c r="A166" s="121" t="s">
        <v>213</v>
      </c>
      <c r="B166" s="126" t="s">
        <v>18</v>
      </c>
      <c r="C166" s="34" t="s">
        <v>130</v>
      </c>
      <c r="D166" s="82" t="s">
        <v>210</v>
      </c>
      <c r="E166" s="82" t="s">
        <v>214</v>
      </c>
      <c r="F166" s="72"/>
      <c r="G166" s="72"/>
      <c r="H166" s="188">
        <f t="shared" si="13"/>
        <v>445.8</v>
      </c>
      <c r="I166" s="188">
        <f t="shared" si="13"/>
        <v>154</v>
      </c>
      <c r="J166" s="85">
        <f t="shared" si="10"/>
        <v>0.3454463885150292</v>
      </c>
    </row>
    <row r="167" spans="1:10" ht="20.25">
      <c r="A167" s="28" t="s">
        <v>139</v>
      </c>
      <c r="B167" s="87" t="s">
        <v>18</v>
      </c>
      <c r="C167" s="87" t="s">
        <v>130</v>
      </c>
      <c r="D167" s="185">
        <v>1003</v>
      </c>
      <c r="E167" s="185" t="s">
        <v>214</v>
      </c>
      <c r="F167" s="87" t="s">
        <v>140</v>
      </c>
      <c r="G167" s="87" t="s">
        <v>29</v>
      </c>
      <c r="H167" s="186">
        <v>445.8</v>
      </c>
      <c r="I167" s="186">
        <v>154</v>
      </c>
      <c r="J167" s="125">
        <f t="shared" si="10"/>
        <v>0.3454463885150292</v>
      </c>
    </row>
    <row r="168" spans="1:10" ht="20.25">
      <c r="A168" s="189" t="s">
        <v>125</v>
      </c>
      <c r="B168" s="11" t="s">
        <v>18</v>
      </c>
      <c r="C168" s="132" t="s">
        <v>142</v>
      </c>
      <c r="D168" s="132"/>
      <c r="E168" s="132" t="s">
        <v>19</v>
      </c>
      <c r="F168" s="132" t="s">
        <v>19</v>
      </c>
      <c r="G168" s="133"/>
      <c r="H168" s="190">
        <f aca="true" t="shared" si="14" ref="H168:I171">H169</f>
        <v>281.3</v>
      </c>
      <c r="I168" s="190">
        <f t="shared" si="14"/>
        <v>277.3</v>
      </c>
      <c r="J168" s="42">
        <f t="shared" si="10"/>
        <v>0.9857803057234269</v>
      </c>
    </row>
    <row r="169" spans="1:10" ht="20.25">
      <c r="A169" s="27" t="s">
        <v>262</v>
      </c>
      <c r="B169" s="11" t="s">
        <v>18</v>
      </c>
      <c r="C169" s="132" t="s">
        <v>142</v>
      </c>
      <c r="D169" s="11" t="s">
        <v>263</v>
      </c>
      <c r="E169" s="132" t="s">
        <v>19</v>
      </c>
      <c r="F169" s="132" t="s">
        <v>19</v>
      </c>
      <c r="G169" s="133"/>
      <c r="H169" s="190">
        <f t="shared" si="14"/>
        <v>281.3</v>
      </c>
      <c r="I169" s="190">
        <f t="shared" si="14"/>
        <v>277.3</v>
      </c>
      <c r="J169" s="46">
        <f t="shared" si="10"/>
        <v>0.9857803057234269</v>
      </c>
    </row>
    <row r="170" spans="1:10" ht="40.5">
      <c r="A170" s="27" t="s">
        <v>126</v>
      </c>
      <c r="B170" s="11" t="s">
        <v>18</v>
      </c>
      <c r="C170" s="132" t="s">
        <v>142</v>
      </c>
      <c r="D170" s="11" t="s">
        <v>263</v>
      </c>
      <c r="E170" s="11" t="s">
        <v>127</v>
      </c>
      <c r="F170" s="132"/>
      <c r="G170" s="133"/>
      <c r="H170" s="190">
        <f t="shared" si="14"/>
        <v>281.3</v>
      </c>
      <c r="I170" s="190">
        <f t="shared" si="14"/>
        <v>277.3</v>
      </c>
      <c r="J170" s="46">
        <f t="shared" si="10"/>
        <v>0.9857803057234269</v>
      </c>
    </row>
    <row r="171" spans="1:10" ht="20.25">
      <c r="A171" s="121" t="s">
        <v>264</v>
      </c>
      <c r="B171" s="82" t="s">
        <v>18</v>
      </c>
      <c r="C171" s="83" t="s">
        <v>142</v>
      </c>
      <c r="D171" s="82" t="s">
        <v>263</v>
      </c>
      <c r="E171" s="82" t="s">
        <v>128</v>
      </c>
      <c r="F171" s="72"/>
      <c r="G171" s="72"/>
      <c r="H171" s="191">
        <f t="shared" si="14"/>
        <v>281.3</v>
      </c>
      <c r="I171" s="191">
        <f t="shared" si="14"/>
        <v>277.3</v>
      </c>
      <c r="J171" s="172">
        <f t="shared" si="10"/>
        <v>0.9857803057234269</v>
      </c>
    </row>
    <row r="172" spans="1:10" ht="21" thickBot="1">
      <c r="A172" s="29" t="s">
        <v>154</v>
      </c>
      <c r="B172" s="87" t="s">
        <v>18</v>
      </c>
      <c r="C172" s="87" t="s">
        <v>142</v>
      </c>
      <c r="D172" s="87" t="s">
        <v>263</v>
      </c>
      <c r="E172" s="87" t="s">
        <v>128</v>
      </c>
      <c r="F172" s="87" t="s">
        <v>155</v>
      </c>
      <c r="G172" s="87" t="s">
        <v>29</v>
      </c>
      <c r="H172" s="192">
        <f>400-118.7</f>
        <v>281.3</v>
      </c>
      <c r="I172" s="192">
        <v>277.3</v>
      </c>
      <c r="J172" s="193">
        <f t="shared" si="10"/>
        <v>0.9857803057234269</v>
      </c>
    </row>
    <row r="173" spans="1:10" ht="20.25" hidden="1">
      <c r="A173" s="194" t="s">
        <v>191</v>
      </c>
      <c r="B173" s="179" t="s">
        <v>18</v>
      </c>
      <c r="C173" s="135" t="s">
        <v>265</v>
      </c>
      <c r="D173" s="185"/>
      <c r="E173" s="185"/>
      <c r="F173" s="30"/>
      <c r="G173" s="30"/>
      <c r="H173" s="195">
        <f aca="true" t="shared" si="15" ref="H173:I176">H174</f>
        <v>0</v>
      </c>
      <c r="I173" s="195">
        <f t="shared" si="15"/>
        <v>0</v>
      </c>
      <c r="J173" s="125" t="e">
        <f t="shared" si="10"/>
        <v>#DIV/0!</v>
      </c>
    </row>
    <row r="174" spans="1:10" ht="40.5" hidden="1">
      <c r="A174" s="10" t="s">
        <v>266</v>
      </c>
      <c r="B174" s="11" t="s">
        <v>18</v>
      </c>
      <c r="C174" s="11" t="s">
        <v>265</v>
      </c>
      <c r="D174" s="11" t="s">
        <v>267</v>
      </c>
      <c r="E174" s="11"/>
      <c r="F174" s="11"/>
      <c r="G174" s="11"/>
      <c r="H174" s="44">
        <f t="shared" si="15"/>
        <v>0</v>
      </c>
      <c r="I174" s="44">
        <f t="shared" si="15"/>
        <v>0</v>
      </c>
      <c r="J174" s="42" t="e">
        <f t="shared" si="10"/>
        <v>#DIV/0!</v>
      </c>
    </row>
    <row r="175" spans="1:10" ht="20.25" hidden="1">
      <c r="A175" s="27" t="s">
        <v>193</v>
      </c>
      <c r="B175" s="11" t="s">
        <v>18</v>
      </c>
      <c r="C175" s="11" t="s">
        <v>265</v>
      </c>
      <c r="D175" s="11" t="s">
        <v>267</v>
      </c>
      <c r="E175" s="11" t="s">
        <v>194</v>
      </c>
      <c r="F175" s="11" t="s">
        <v>19</v>
      </c>
      <c r="G175" s="11" t="s">
        <v>19</v>
      </c>
      <c r="H175" s="44">
        <f t="shared" si="15"/>
        <v>0</v>
      </c>
      <c r="I175" s="44">
        <f t="shared" si="15"/>
        <v>0</v>
      </c>
      <c r="J175" s="46" t="e">
        <f t="shared" si="10"/>
        <v>#DIV/0!</v>
      </c>
    </row>
    <row r="176" spans="1:10" ht="20.25" hidden="1">
      <c r="A176" s="99" t="s">
        <v>195</v>
      </c>
      <c r="B176" s="100" t="s">
        <v>18</v>
      </c>
      <c r="C176" s="100" t="s">
        <v>265</v>
      </c>
      <c r="D176" s="100" t="s">
        <v>267</v>
      </c>
      <c r="E176" s="100" t="s">
        <v>196</v>
      </c>
      <c r="F176" s="100"/>
      <c r="G176" s="100"/>
      <c r="H176" s="101">
        <f t="shared" si="15"/>
        <v>0</v>
      </c>
      <c r="I176" s="101">
        <f t="shared" si="15"/>
        <v>0</v>
      </c>
      <c r="J176" s="46" t="e">
        <f t="shared" si="10"/>
        <v>#DIV/0!</v>
      </c>
    </row>
    <row r="177" spans="1:10" ht="21" hidden="1" thickBot="1">
      <c r="A177" s="25" t="s">
        <v>33</v>
      </c>
      <c r="B177" s="30" t="s">
        <v>18</v>
      </c>
      <c r="C177" s="30" t="s">
        <v>265</v>
      </c>
      <c r="D177" s="30" t="s">
        <v>267</v>
      </c>
      <c r="E177" s="30" t="s">
        <v>196</v>
      </c>
      <c r="F177" s="30" t="s">
        <v>34</v>
      </c>
      <c r="G177" s="30" t="s">
        <v>29</v>
      </c>
      <c r="H177" s="80">
        <v>0</v>
      </c>
      <c r="I177" s="80">
        <v>0</v>
      </c>
      <c r="J177" s="46" t="e">
        <f t="shared" si="10"/>
        <v>#DIV/0!</v>
      </c>
    </row>
    <row r="178" spans="1:10" ht="61.5" thickBot="1">
      <c r="A178" s="65" t="s">
        <v>156</v>
      </c>
      <c r="B178" s="6" t="s">
        <v>157</v>
      </c>
      <c r="C178" s="6"/>
      <c r="D178" s="33"/>
      <c r="E178" s="33"/>
      <c r="F178" s="33"/>
      <c r="G178" s="33"/>
      <c r="H178" s="50">
        <f aca="true" t="shared" si="16" ref="H178:I182">H179</f>
        <v>266</v>
      </c>
      <c r="I178" s="50">
        <f t="shared" si="16"/>
        <v>173.8</v>
      </c>
      <c r="J178" s="196">
        <f t="shared" si="10"/>
        <v>0.6533834586466166</v>
      </c>
    </row>
    <row r="179" spans="1:10" ht="20.25">
      <c r="A179" s="8" t="s">
        <v>20</v>
      </c>
      <c r="B179" s="9" t="s">
        <v>157</v>
      </c>
      <c r="C179" s="9" t="s">
        <v>21</v>
      </c>
      <c r="D179" s="9" t="s">
        <v>21</v>
      </c>
      <c r="E179" s="9" t="s">
        <v>19</v>
      </c>
      <c r="F179" s="9" t="s">
        <v>19</v>
      </c>
      <c r="G179" s="34" t="s">
        <v>19</v>
      </c>
      <c r="H179" s="47">
        <f t="shared" si="16"/>
        <v>266</v>
      </c>
      <c r="I179" s="47">
        <f t="shared" si="16"/>
        <v>173.8</v>
      </c>
      <c r="J179" s="53">
        <f t="shared" si="10"/>
        <v>0.6533834586466166</v>
      </c>
    </row>
    <row r="180" spans="1:10" ht="60.75">
      <c r="A180" s="10" t="s">
        <v>158</v>
      </c>
      <c r="B180" s="11" t="s">
        <v>157</v>
      </c>
      <c r="C180" s="11" t="s">
        <v>21</v>
      </c>
      <c r="D180" s="11" t="s">
        <v>159</v>
      </c>
      <c r="E180" s="11"/>
      <c r="F180" s="11"/>
      <c r="G180" s="11"/>
      <c r="H180" s="178">
        <f t="shared" si="16"/>
        <v>266</v>
      </c>
      <c r="I180" s="178">
        <f t="shared" si="16"/>
        <v>173.8</v>
      </c>
      <c r="J180" s="41">
        <f t="shared" si="10"/>
        <v>0.6533834586466166</v>
      </c>
    </row>
    <row r="181" spans="1:10" ht="60.75">
      <c r="A181" s="10" t="s">
        <v>24</v>
      </c>
      <c r="B181" s="11" t="s">
        <v>157</v>
      </c>
      <c r="C181" s="11" t="s">
        <v>21</v>
      </c>
      <c r="D181" s="11" t="s">
        <v>159</v>
      </c>
      <c r="E181" s="11" t="s">
        <v>25</v>
      </c>
      <c r="F181" s="11" t="s">
        <v>19</v>
      </c>
      <c r="G181" s="34" t="s">
        <v>19</v>
      </c>
      <c r="H181" s="177">
        <f t="shared" si="16"/>
        <v>266</v>
      </c>
      <c r="I181" s="177">
        <f t="shared" si="16"/>
        <v>173.8</v>
      </c>
      <c r="J181" s="41">
        <f t="shared" si="10"/>
        <v>0.6533834586466166</v>
      </c>
    </row>
    <row r="182" spans="1:10" ht="103.5" customHeight="1">
      <c r="A182" s="24" t="s">
        <v>26</v>
      </c>
      <c r="B182" s="82" t="s">
        <v>157</v>
      </c>
      <c r="C182" s="82" t="s">
        <v>21</v>
      </c>
      <c r="D182" s="82" t="s">
        <v>159</v>
      </c>
      <c r="E182" s="82" t="s">
        <v>27</v>
      </c>
      <c r="F182" s="82"/>
      <c r="G182" s="72"/>
      <c r="H182" s="122">
        <f t="shared" si="16"/>
        <v>266</v>
      </c>
      <c r="I182" s="122">
        <f t="shared" si="16"/>
        <v>173.8</v>
      </c>
      <c r="J182" s="95">
        <f t="shared" si="10"/>
        <v>0.6533834586466166</v>
      </c>
    </row>
    <row r="183" spans="1:10" ht="21" thickBot="1">
      <c r="A183" s="71" t="s">
        <v>32</v>
      </c>
      <c r="B183" s="163" t="s">
        <v>157</v>
      </c>
      <c r="C183" s="163" t="s">
        <v>21</v>
      </c>
      <c r="D183" s="163" t="s">
        <v>159</v>
      </c>
      <c r="E183" s="163" t="s">
        <v>27</v>
      </c>
      <c r="F183" s="163" t="s">
        <v>28</v>
      </c>
      <c r="G183" s="163" t="s">
        <v>29</v>
      </c>
      <c r="H183" s="192">
        <v>266</v>
      </c>
      <c r="I183" s="192">
        <v>173.8</v>
      </c>
      <c r="J183" s="197">
        <f t="shared" si="10"/>
        <v>0.6533834586466166</v>
      </c>
    </row>
    <row r="184" spans="1:10" ht="21" thickBot="1">
      <c r="A184" s="35" t="s">
        <v>160</v>
      </c>
      <c r="B184" s="36"/>
      <c r="C184" s="36"/>
      <c r="D184" s="198"/>
      <c r="E184" s="198"/>
      <c r="F184" s="37"/>
      <c r="G184" s="36"/>
      <c r="H184" s="51">
        <f>H178+H11</f>
        <v>30192.800000000003</v>
      </c>
      <c r="I184" s="51">
        <f>I178+I11</f>
        <v>24580</v>
      </c>
      <c r="J184" s="60">
        <f t="shared" si="10"/>
        <v>0.8141013751622903</v>
      </c>
    </row>
  </sheetData>
  <sheetProtection/>
  <mergeCells count="6">
    <mergeCell ref="G5:J5"/>
    <mergeCell ref="A7:J7"/>
    <mergeCell ref="G1:J1"/>
    <mergeCell ref="G2:J2"/>
    <mergeCell ref="G3:J3"/>
    <mergeCell ref="G4:J4"/>
  </mergeCells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2012-03-22T16:02:34Z</cp:lastPrinted>
  <dcterms:created xsi:type="dcterms:W3CDTF">2005-10-13T11:49:31Z</dcterms:created>
  <dcterms:modified xsi:type="dcterms:W3CDTF">2012-03-22T16:02:36Z</dcterms:modified>
  <cp:category/>
  <cp:version/>
  <cp:contentType/>
  <cp:contentStatus/>
</cp:coreProperties>
</file>