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15" windowWidth="14010" windowHeight="8640" activeTab="3"/>
  </bookViews>
  <sheets>
    <sheet name="Доходы" sheetId="1" r:id="rId1"/>
    <sheet name="Расходы" sheetId="2" r:id="rId2"/>
    <sheet name="Источники" sheetId="3" r:id="rId3"/>
    <sheet name="Штаты" sheetId="4" r:id="rId4"/>
  </sheets>
  <externalReferences>
    <externalReference r:id="rId7"/>
  </externalReferences>
  <definedNames>
    <definedName name="_xlnm.Print_Titles" localSheetId="1">'Расходы'!$12:$13</definedName>
  </definedNames>
  <calcPr fullCalcOnLoad="1"/>
</workbook>
</file>

<file path=xl/sharedStrings.xml><?xml version="1.0" encoding="utf-8"?>
<sst xmlns="http://schemas.openxmlformats.org/spreadsheetml/2006/main" count="1379" uniqueCount="392">
  <si>
    <t>МО Назиевское городское поселение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</si>
  <si>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</si>
  <si>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</si>
  <si>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</si>
  <si>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</si>
  <si>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</si>
  <si>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</si>
  <si>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</si>
  <si>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</si>
  <si>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</si>
  <si>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</si>
  <si>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</si>
  <si>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</si>
  <si>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</si>
  <si>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</si>
  <si>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</si>
  <si>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</si>
  <si>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</si>
  <si>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</si>
  <si>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</si>
  <si>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</si>
  <si>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>1.1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</si>
  <si>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</si>
  <si>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</si>
  <si>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</si>
  <si>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</si>
  <si>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</si>
  <si>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</si>
  <si>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</si>
  <si>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</si>
  <si>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</si>
  <si>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</si>
  <si>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</si>
  <si>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</si>
  <si>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</si>
  <si>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</si>
  <si>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</si>
  <si>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</si>
  <si>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</si>
  <si>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</si>
  <si>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</si>
  <si>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</si>
  <si>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</si>
  <si>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</si>
  <si>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</si>
  <si>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</si>
  <si>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</si>
  <si>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</si>
  <si>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</si>
  <si>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</si>
  <si>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</si>
  <si>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</si>
  <si>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</si>
  <si>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</si>
  <si>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</si>
  <si>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</si>
  <si>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</si>
  <si>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</si>
  <si>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</si>
  <si>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</si>
  <si>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</si>
  <si>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</si>
  <si>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</si>
  <si>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</si>
  <si>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</si>
  <si>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</si>
  <si>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</si>
  <si>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</si>
  <si>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</si>
  <si>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</si>
  <si>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</si>
  <si>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</si>
  <si>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</si>
  <si>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</si>
  <si>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</si>
  <si>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</si>
  <si>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</si>
  <si>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</si>
  <si>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</si>
  <si>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</si>
  <si>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</si>
  <si>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</si>
  <si>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</si>
  <si>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</si>
  <si>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</si>
  <si>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</si>
  <si>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</si>
  <si>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</si>
  <si>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</si>
  <si>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</si>
  <si>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</si>
  <si>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</si>
  <si>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</si>
  <si>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</si>
  <si>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</si>
  <si>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</si>
  <si>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Поддержка  жилищного хозяйства</t>
  </si>
  <si>
    <t>350 00 00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</si>
  <si>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</si>
  <si>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</si>
  <si>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</si>
  <si>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</si>
  <si>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</si>
  <si>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</si>
  <si>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</si>
  <si>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</si>
  <si>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</si>
  <si>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Расходы за счет свободных остатков</t>
  </si>
  <si>
    <t>111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</si>
  <si>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</si>
  <si>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</si>
  <si>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</si>
  <si>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</si>
  <si>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</si>
  <si>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</si>
  <si>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</si>
  <si>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</si>
  <si>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</si>
  <si>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</si>
  <si>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</si>
  <si>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</si>
  <si>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</si>
  <si>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600 05 00</t>
  </si>
  <si>
    <t>Организация сбора и вывоза бытовых отходов и мусора</t>
  </si>
  <si>
    <t>600 06 00</t>
  </si>
  <si>
    <t>0800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</si>
  <si>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</si>
  <si>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</si>
  <si>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</si>
  <si>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</si>
  <si>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</si>
  <si>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</si>
  <si>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</si>
  <si>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</si>
  <si>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</si>
  <si>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</si>
  <si>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</si>
  <si>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</si>
  <si>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</si>
  <si>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</si>
  <si>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</si>
  <si>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</si>
  <si>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</si>
  <si>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</si>
  <si>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</si>
  <si>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</si>
  <si>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1104</t>
  </si>
  <si>
    <t>521 00 00</t>
  </si>
  <si>
    <t>521 06 00</t>
  </si>
  <si>
    <t>521 06 01</t>
  </si>
  <si>
    <t>017</t>
  </si>
  <si>
    <t>915</t>
  </si>
  <si>
    <t>Расходы за счет средств, передаваемых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</si>
  <si>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</si>
  <si>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</si>
  <si>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</si>
  <si>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</si>
  <si>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</si>
  <si>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</si>
  <si>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001</t>
  </si>
  <si>
    <t>2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</si>
  <si>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</si>
  <si>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</si>
  <si>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</si>
  <si>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</si>
  <si>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</si>
  <si>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340 00 00</t>
  </si>
  <si>
    <t>340 03 00</t>
  </si>
  <si>
    <t>Мероприятия по землеустройству и землепользованию</t>
  </si>
  <si>
    <t>Реализация государственных функций в области национальной экономики</t>
  </si>
  <si>
    <t>002 04 10</t>
  </si>
  <si>
    <t>002 04 66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</si>
  <si>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</si>
  <si>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</si>
  <si>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</si>
  <si>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</si>
  <si>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102 01 00</t>
  </si>
  <si>
    <t>Мероприятия в области жилищного хозяйства</t>
  </si>
  <si>
    <t>350 03 00</t>
  </si>
  <si>
    <t>521 06 06</t>
  </si>
  <si>
    <t>521 06 08</t>
  </si>
  <si>
    <t>521 06 05</t>
  </si>
  <si>
    <t>521 06 07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</si>
  <si>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</si>
  <si>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522 00 00</t>
  </si>
  <si>
    <t>522 68 00</t>
  </si>
  <si>
    <t>Региональные целевые программы</t>
  </si>
  <si>
    <t>350 02 00</t>
  </si>
  <si>
    <t>Образование</t>
  </si>
  <si>
    <t>0700</t>
  </si>
  <si>
    <t>092 03 09</t>
  </si>
  <si>
    <t>Расходы бюджета для расчета за услуги по начислению и выплаты муниципальных субсидий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</si>
  <si>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</si>
  <si>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</si>
  <si>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</si>
  <si>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</si>
  <si>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</si>
  <si>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</si>
  <si>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</si>
  <si>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795 37 00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</si>
  <si>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</si>
  <si>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</si>
  <si>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351 05 00</t>
  </si>
  <si>
    <t>Мероприятия в области коммунального хозяйства</t>
  </si>
  <si>
    <t>953</t>
  </si>
  <si>
    <t>092 03 41</t>
  </si>
  <si>
    <t>Информирование жителей в СМИ о развитии муниципального образования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</si>
  <si>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</si>
  <si>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092 03 45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</si>
  <si>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</si>
  <si>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</si>
  <si>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</si>
  <si>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</si>
  <si>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</si>
  <si>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</si>
  <si>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351 31 00</t>
  </si>
  <si>
    <t>Расходы на проведение капитального ремонта по объектам теплоснабжения</t>
  </si>
  <si>
    <t>Расходы за счет субсидий на финансирование региональных целевых программ (Жилищно-коммунальное хозяйство)</t>
  </si>
  <si>
    <t>Долгосрочная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</si>
  <si>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Расходы на услуги, предоставляемые населению банно-прачечными организациями</t>
  </si>
  <si>
    <t>351 05 30</t>
  </si>
  <si>
    <t>090 02 02</t>
  </si>
  <si>
    <t>Организация и ведение реестра муниципальной собственности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</si>
  <si>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</si>
  <si>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</si>
  <si>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водоснабжения и водоотведения</t>
  </si>
  <si>
    <t>351 32 00</t>
  </si>
  <si>
    <t xml:space="preserve">Культура и  кинематография </t>
  </si>
  <si>
    <t xml:space="preserve">Дворцы и дома культуры, другие учреждения культуры 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</si>
  <si>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</si>
  <si>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</si>
  <si>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</si>
  <si>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</si>
  <si>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</si>
  <si>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</si>
  <si>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</si>
  <si>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0804</t>
  </si>
  <si>
    <t xml:space="preserve">Мероприятия в области спорта и физической культуры </t>
  </si>
  <si>
    <t>1102</t>
  </si>
  <si>
    <t>Массовый спорт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</si>
  <si>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</si>
  <si>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Обеспечение деятельности финансовых органов</t>
  </si>
  <si>
    <t>0106</t>
  </si>
  <si>
    <t>Другие вопросы в области образования</t>
  </si>
  <si>
    <t>0709</t>
  </si>
  <si>
    <t>Расходы за счет средств, переданных из районному бюджету на финансирование расходов в области жилищного хозяйства на содержание обслуживающего персонала</t>
  </si>
  <si>
    <t>Поддержка коммунального хозяйства в части оплаты фактических затрат по теплоснабжению</t>
  </si>
  <si>
    <t>351 05 60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</si>
  <si>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</si>
  <si>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</si>
  <si>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</si>
  <si>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 xml:space="preserve">Расходы на прочие мероприятия в области культуры </t>
  </si>
  <si>
    <t>Расходы за счет средств, переданных районному бюджету на осуществление части полномочий по владению, пользованию и распоряжению имуществом</t>
  </si>
  <si>
    <t>521 06 03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</si>
  <si>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</si>
  <si>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092 03 96</t>
  </si>
  <si>
    <t>Расходы, связанные с проведением мероприятий по Всероссийской переписи населения 2010 г</t>
  </si>
  <si>
    <t>Региональная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области, в 2009-2011 годах"</t>
  </si>
  <si>
    <t xml:space="preserve">003 </t>
  </si>
  <si>
    <t>012</t>
  </si>
  <si>
    <t>Расходы за счет прочих  иных межбюджетных трансфертов, передаваемых по выполнению наказов избирателей по поддержке и развитию муниципальных образований  ЛО</t>
  </si>
  <si>
    <t>529</t>
  </si>
  <si>
    <t>бюджета МО Назиевское городское поселение на 2012 год</t>
  </si>
  <si>
    <t>540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</si>
  <si>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</t>
  </si>
  <si>
    <t>521 06 04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</si>
  <si>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</si>
  <si>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870</t>
  </si>
  <si>
    <t>Резервные средства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</si>
  <si>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</si>
  <si>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365</t>
  </si>
  <si>
    <t>Межбюджетные трансферты бюджетам муниципальных районов из бюджетов поселений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</si>
  <si>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</si>
  <si>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</si>
  <si>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</si>
  <si>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720</t>
  </si>
  <si>
    <t>Обслуживание муниципального долга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</si>
  <si>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</si>
  <si>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521 06 09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</si>
  <si>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</si>
  <si>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916</t>
  </si>
  <si>
    <t>Прочие мероприятий по благоустройству городских округов поселений</t>
  </si>
  <si>
    <t>338 01 00</t>
  </si>
  <si>
    <t>Расходы на проектирование схем генеральных планов поселений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</si>
  <si>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</si>
  <si>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</si>
  <si>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</si>
  <si>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</si>
  <si>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</si>
  <si>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</si>
  <si>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098 02 04</t>
  </si>
  <si>
    <t>098 01 04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</si>
  <si>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</si>
  <si>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</si>
  <si>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Переселение граждан из аварийного жилищного фонда</t>
  </si>
  <si>
    <t>521 01 26</t>
  </si>
  <si>
    <t>Расходы за счет субсидий на обеспечение мероприятий по переселению граждан из аварийного жилого фонда</t>
  </si>
  <si>
    <t>049</t>
  </si>
  <si>
    <t>Целевая программа "Защита населения и территории муниципального образования Назиевское городское поселение от чрезвычайных ситуаций природного и техногенного характера и безопасности на водных объектах на 2012 год"</t>
  </si>
  <si>
    <t>795 55 00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</si>
  <si>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</si>
  <si>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</t>
  </si>
  <si>
    <t>530</t>
  </si>
  <si>
    <t>Расходы за счет прочих иных межбюджетных трансфертов на подготовку и проведение мероприятий, посвященных дню образования Ленинградской области</t>
  </si>
  <si>
    <t>Оказание других видов социальной помощи</t>
  </si>
  <si>
    <t>Предоставление мер социальной поддержки по компенсации гражданам, проживающим в  жилом фонде, по оплате услуг теплоснабжения</t>
  </si>
  <si>
    <t>505 86 40</t>
  </si>
  <si>
    <t>505 86 00</t>
  </si>
  <si>
    <t>Ленинградской области</t>
  </si>
  <si>
    <t xml:space="preserve"> </t>
  </si>
  <si>
    <t>КБК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</si>
  <si>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</si>
  <si>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</si>
  <si>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</si>
  <si>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</si>
  <si>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</si>
  <si>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</si>
  <si>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</si>
  <si>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</si>
  <si>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</si>
  <si>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</si>
  <si>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</si>
  <si>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</si>
  <si>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</si>
  <si>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</si>
  <si>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</si>
  <si>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</si>
  <si>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</si>
  <si>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</si>
  <si>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</si>
  <si>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</si>
  <si>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</si>
  <si>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</si>
  <si>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в том числе: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</si>
  <si>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</si>
  <si>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</si>
  <si>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</si>
  <si>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</si>
  <si>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</si>
  <si>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</si>
  <si>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</si>
  <si>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</si>
  <si>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</si>
  <si>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</si>
  <si>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</si>
  <si>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</si>
  <si>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</si>
  <si>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</si>
  <si>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2 00 00000 00 0000 000</t>
  </si>
  <si>
    <t>Безвозмездные поступления</t>
  </si>
  <si>
    <t>Всего доходов</t>
  </si>
  <si>
    <t>Годовой план по доходам (тыс.руб)</t>
  </si>
  <si>
    <t>Факт за 1 квартал 2012 года (тыс.руб)</t>
  </si>
  <si>
    <t>% исполнения</t>
  </si>
  <si>
    <t xml:space="preserve"> Приложение 1</t>
  </si>
  <si>
    <t>к Постановлению администрации</t>
  </si>
  <si>
    <t xml:space="preserve">МО Кировский муниципальный район </t>
  </si>
  <si>
    <t>Исполнение доходной части бюджета МО  Назиевское городское поселение за 1 квартал 2012 года</t>
  </si>
  <si>
    <t>10</t>
  </si>
  <si>
    <t>11</t>
  </si>
  <si>
    <t xml:space="preserve"> Приложение 2</t>
  </si>
  <si>
    <t>Источники внутреннего финансирования дефицита бюджета МО  Назиевское городское поселение за 1 квартал 2012 года</t>
  </si>
  <si>
    <t>Код</t>
  </si>
  <si>
    <t>Годовой план (тыс.руб)</t>
  </si>
  <si>
    <t>Факт за 1 квартал 2012  (тыс.руб)</t>
  </si>
  <si>
    <t>000 01 02 00 00 00 0000 000</t>
  </si>
  <si>
    <t>Кредиты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</si>
  <si>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</si>
  <si>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</si>
  <si>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</si>
  <si>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Погашение кредитов от кредитных организаций бюджетами поселений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</si>
  <si>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</si>
  <si>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</si>
  <si>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</si>
  <si>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</si>
  <si>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000 01 03 00 00 10 0000 810</t>
  </si>
  <si>
    <t>Погашение бюджетных кредитов от других бюджетов бюджетной системы Российской Федерации бюджетами поселений в валюте Российской Федерации</t>
  </si>
  <si>
    <t>01 05 0000 10 0000 000</t>
  </si>
  <si>
    <t>Остатки средств бюджета МО</t>
  </si>
  <si>
    <t>000 01 00 00 00 00 0000 000</t>
  </si>
  <si>
    <t>Всего источников внутреннего финансирования дефицита бюджета</t>
  </si>
  <si>
    <t xml:space="preserve"> Приложение 3</t>
  </si>
  <si>
    <t xml:space="preserve"> Приложение 4</t>
  </si>
  <si>
    <t>СПРАВКА</t>
  </si>
  <si>
    <t>Штатная численность муниципальных служащих органов местного самоуправления</t>
  </si>
  <si>
    <t>Штатная численность работников муниципальных учреждений</t>
  </si>
  <si>
    <t>Штатная численность немуниципальных служащих органов местного самоуправления</t>
  </si>
  <si>
    <t>о численности муниципальных и немуниципальных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за 1 квартал 2012 года</t>
  </si>
  <si>
    <t>Расходы на содержание, тыс.руб.</t>
  </si>
  <si>
    <t>от 18 апреля 2012 г. №68</t>
  </si>
  <si>
    <t>от 18 апреля 2012 г. № 68</t>
  </si>
  <si>
    <t>от 18 апреля 2012г. №68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</si>
</sst>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0.0%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8"/>
      <name val="MS Sans Serif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0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b/>
      <i/>
      <sz val="16"/>
      <color indexed="8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164" fontId="5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49" fontId="8" fillId="0" borderId="0" xfId="0" applyNumberFormat="1" applyFont="1" applyBorder="1" applyAlignment="1">
      <alignment/>
    </xf>
    <xf numFmtId="49" fontId="11" fillId="2" borderId="2" xfId="18" applyNumberFormat="1" applyFont="1" applyFill="1" applyBorder="1" applyAlignment="1" applyProtection="1">
      <alignment horizontal="center" vertical="center" wrapText="1"/>
      <protection/>
    </xf>
    <xf numFmtId="49" fontId="12" fillId="0" borderId="3" xfId="0" applyNumberFormat="1" applyFont="1" applyBorder="1" applyAlignment="1">
      <alignment horizontal="left" wrapText="1"/>
    </xf>
    <xf numFmtId="49" fontId="12" fillId="0" borderId="4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left" wrapText="1"/>
    </xf>
    <xf numFmtId="49" fontId="12" fillId="0" borderId="7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right"/>
    </xf>
    <xf numFmtId="49" fontId="12" fillId="0" borderId="9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9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wrapText="1"/>
    </xf>
    <xf numFmtId="49" fontId="12" fillId="0" borderId="9" xfId="0" applyNumberFormat="1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12" fillId="0" borderId="23" xfId="0" applyNumberFormat="1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8" fillId="0" borderId="26" xfId="0" applyNumberFormat="1" applyFont="1" applyBorder="1" applyAlignment="1">
      <alignment horizontal="left" wrapText="1"/>
    </xf>
    <xf numFmtId="49" fontId="12" fillId="0" borderId="14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left" wrapText="1"/>
    </xf>
    <xf numFmtId="49" fontId="12" fillId="0" borderId="28" xfId="0" applyNumberFormat="1" applyFont="1" applyBorder="1" applyAlignment="1">
      <alignment horizontal="left" wrapText="1"/>
    </xf>
    <xf numFmtId="49" fontId="12" fillId="0" borderId="28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14" fillId="0" borderId="2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29" xfId="0" applyNumberFormat="1" applyFont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0" borderId="18" xfId="0" applyNumberFormat="1" applyFont="1" applyBorder="1" applyAlignment="1">
      <alignment horizontal="left" wrapText="1"/>
    </xf>
    <xf numFmtId="0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left" wrapText="1"/>
    </xf>
    <xf numFmtId="0" fontId="8" fillId="0" borderId="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left" wrapText="1"/>
    </xf>
    <xf numFmtId="49" fontId="8" fillId="0" borderId="31" xfId="0" applyNumberFormat="1" applyFont="1" applyBorder="1" applyAlignment="1">
      <alignment horizontal="left" wrapText="1"/>
    </xf>
    <xf numFmtId="49" fontId="12" fillId="0" borderId="30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left" wrapText="1"/>
    </xf>
    <xf numFmtId="49" fontId="12" fillId="0" borderId="32" xfId="0" applyNumberFormat="1" applyFont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wrapText="1"/>
    </xf>
    <xf numFmtId="49" fontId="8" fillId="0" borderId="35" xfId="0" applyNumberFormat="1" applyFont="1" applyBorder="1" applyAlignment="1">
      <alignment horizontal="left" wrapText="1"/>
    </xf>
    <xf numFmtId="49" fontId="8" fillId="0" borderId="35" xfId="0" applyNumberFormat="1" applyFont="1" applyFill="1" applyBorder="1" applyAlignment="1">
      <alignment horizontal="left" wrapText="1"/>
    </xf>
    <xf numFmtId="49" fontId="5" fillId="0" borderId="7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8" fillId="0" borderId="29" xfId="0" applyNumberFormat="1" applyFont="1" applyFill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12" fillId="0" borderId="28" xfId="0" applyFont="1" applyBorder="1" applyAlignment="1">
      <alignment/>
    </xf>
    <xf numFmtId="0" fontId="12" fillId="0" borderId="18" xfId="0" applyFont="1" applyBorder="1" applyAlignment="1">
      <alignment wrapText="1"/>
    </xf>
    <xf numFmtId="49" fontId="12" fillId="3" borderId="18" xfId="0" applyNumberFormat="1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left" wrapText="1"/>
    </xf>
    <xf numFmtId="49" fontId="12" fillId="0" borderId="1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left" wrapText="1"/>
    </xf>
    <xf numFmtId="49" fontId="12" fillId="0" borderId="32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9" fillId="0" borderId="0" xfId="18" applyNumberFormat="1" applyFont="1" applyFill="1" applyBorder="1" applyAlignment="1" applyProtection="1">
      <alignment vertical="center" wrapText="1"/>
      <protection/>
    </xf>
    <xf numFmtId="49" fontId="9" fillId="0" borderId="37" xfId="18" applyNumberFormat="1" applyFont="1" applyFill="1" applyBorder="1" applyAlignment="1" applyProtection="1">
      <alignment vertical="center" wrapText="1"/>
      <protection/>
    </xf>
    <xf numFmtId="49" fontId="12" fillId="0" borderId="38" xfId="0" applyNumberFormat="1" applyFont="1" applyFill="1" applyBorder="1" applyAlignment="1">
      <alignment horizontal="left" wrapText="1"/>
    </xf>
    <xf numFmtId="0" fontId="1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49" fontId="11" fillId="2" borderId="41" xfId="18" applyNumberFormat="1" applyFont="1" applyFill="1" applyBorder="1" applyAlignment="1" applyProtection="1">
      <alignment horizontal="center" vertical="center" wrapText="1"/>
      <protection/>
    </xf>
    <xf numFmtId="49" fontId="9" fillId="0" borderId="42" xfId="18" applyNumberFormat="1" applyFont="1" applyFill="1" applyBorder="1" applyAlignment="1" applyProtection="1">
      <alignment vertical="center" wrapText="1"/>
      <protection/>
    </xf>
    <xf numFmtId="164" fontId="12" fillId="0" borderId="43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12" fillId="0" borderId="44" xfId="0" applyNumberFormat="1" applyFont="1" applyFill="1" applyBorder="1" applyAlignment="1">
      <alignment horizontal="right"/>
    </xf>
    <xf numFmtId="164" fontId="12" fillId="0" borderId="45" xfId="0" applyNumberFormat="1" applyFont="1" applyFill="1" applyBorder="1" applyAlignment="1">
      <alignment horizontal="right"/>
    </xf>
    <xf numFmtId="164" fontId="8" fillId="0" borderId="46" xfId="0" applyNumberFormat="1" applyFont="1" applyFill="1" applyBorder="1" applyAlignment="1">
      <alignment horizontal="right"/>
    </xf>
    <xf numFmtId="164" fontId="5" fillId="0" borderId="44" xfId="0" applyNumberFormat="1" applyFont="1" applyFill="1" applyBorder="1" applyAlignment="1">
      <alignment horizontal="right"/>
    </xf>
    <xf numFmtId="164" fontId="8" fillId="0" borderId="47" xfId="0" applyNumberFormat="1" applyFont="1" applyFill="1" applyBorder="1" applyAlignment="1">
      <alignment horizontal="right"/>
    </xf>
    <xf numFmtId="164" fontId="12" fillId="0" borderId="48" xfId="0" applyNumberFormat="1" applyFont="1" applyFill="1" applyBorder="1" applyAlignment="1">
      <alignment horizontal="right"/>
    </xf>
    <xf numFmtId="164" fontId="12" fillId="0" borderId="49" xfId="0" applyNumberFormat="1" applyFont="1" applyFill="1" applyBorder="1" applyAlignment="1">
      <alignment horizontal="right"/>
    </xf>
    <xf numFmtId="164" fontId="8" fillId="0" borderId="50" xfId="0" applyNumberFormat="1" applyFont="1" applyFill="1" applyBorder="1" applyAlignment="1">
      <alignment horizontal="right"/>
    </xf>
    <xf numFmtId="164" fontId="5" fillId="0" borderId="51" xfId="0" applyNumberFormat="1" applyFont="1" applyFill="1" applyBorder="1" applyAlignment="1">
      <alignment horizontal="right"/>
    </xf>
    <xf numFmtId="164" fontId="5" fillId="0" borderId="49" xfId="0" applyNumberFormat="1" applyFont="1" applyFill="1" applyBorder="1" applyAlignment="1">
      <alignment horizontal="right"/>
    </xf>
    <xf numFmtId="49" fontId="9" fillId="0" borderId="52" xfId="18" applyNumberFormat="1" applyFont="1" applyFill="1" applyBorder="1" applyAlignment="1" applyProtection="1">
      <alignment vertical="center" wrapText="1"/>
      <protection/>
    </xf>
    <xf numFmtId="164" fontId="8" fillId="0" borderId="53" xfId="0" applyNumberFormat="1" applyFont="1" applyFill="1" applyBorder="1" applyAlignment="1">
      <alignment horizontal="right"/>
    </xf>
    <xf numFmtId="49" fontId="12" fillId="0" borderId="54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right"/>
    </xf>
    <xf numFmtId="49" fontId="5" fillId="0" borderId="3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left" wrapText="1"/>
    </xf>
    <xf numFmtId="164" fontId="8" fillId="0" borderId="55" xfId="0" applyNumberFormat="1" applyFont="1" applyFill="1" applyBorder="1" applyAlignment="1">
      <alignment horizontal="right"/>
    </xf>
    <xf numFmtId="164" fontId="8" fillId="0" borderId="50" xfId="0" applyNumberFormat="1" applyFont="1" applyFill="1" applyBorder="1" applyAlignment="1">
      <alignment horizontal="right"/>
    </xf>
    <xf numFmtId="49" fontId="12" fillId="0" borderId="29" xfId="0" applyNumberFormat="1" applyFont="1" applyBorder="1" applyAlignment="1">
      <alignment horizontal="left" wrapText="1"/>
    </xf>
    <xf numFmtId="164" fontId="5" fillId="0" borderId="44" xfId="0" applyNumberFormat="1" applyFont="1" applyFill="1" applyBorder="1" applyAlignment="1">
      <alignment horizontal="right"/>
    </xf>
    <xf numFmtId="49" fontId="12" fillId="0" borderId="27" xfId="0" applyNumberFormat="1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left" wrapText="1"/>
    </xf>
    <xf numFmtId="49" fontId="8" fillId="0" borderId="56" xfId="0" applyNumberFormat="1" applyFont="1" applyBorder="1" applyAlignment="1">
      <alignment horizontal="center"/>
    </xf>
    <xf numFmtId="49" fontId="8" fillId="0" borderId="5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49" fontId="8" fillId="0" borderId="17" xfId="0" applyNumberFormat="1" applyFont="1" applyBorder="1" applyAlignment="1">
      <alignment horizontal="left" wrapText="1"/>
    </xf>
    <xf numFmtId="49" fontId="12" fillId="0" borderId="28" xfId="0" applyNumberFormat="1" applyFont="1" applyBorder="1" applyAlignment="1">
      <alignment horizontal="left" wrapText="1"/>
    </xf>
    <xf numFmtId="49" fontId="12" fillId="0" borderId="54" xfId="0" applyNumberFormat="1" applyFont="1" applyBorder="1" applyAlignment="1">
      <alignment horizontal="left" wrapText="1"/>
    </xf>
    <xf numFmtId="49" fontId="8" fillId="0" borderId="58" xfId="0" applyNumberFormat="1" applyFont="1" applyBorder="1" applyAlignment="1">
      <alignment horizontal="center"/>
    </xf>
    <xf numFmtId="49" fontId="8" fillId="0" borderId="58" xfId="0" applyNumberFormat="1" applyFont="1" applyFill="1" applyBorder="1" applyAlignment="1">
      <alignment horizontal="center"/>
    </xf>
    <xf numFmtId="49" fontId="12" fillId="0" borderId="59" xfId="0" applyNumberFormat="1" applyFont="1" applyFill="1" applyBorder="1" applyAlignment="1">
      <alignment horizontal="left" wrapText="1"/>
    </xf>
    <xf numFmtId="49" fontId="12" fillId="0" borderId="38" xfId="0" applyNumberFormat="1" applyFont="1" applyBorder="1" applyAlignment="1">
      <alignment horizontal="left" wrapText="1"/>
    </xf>
    <xf numFmtId="49" fontId="12" fillId="0" borderId="25" xfId="0" applyNumberFormat="1" applyFont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left" wrapText="1"/>
    </xf>
    <xf numFmtId="49" fontId="8" fillId="0" borderId="60" xfId="0" applyNumberFormat="1" applyFont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/>
    </xf>
    <xf numFmtId="49" fontId="12" fillId="0" borderId="23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left" wrapText="1"/>
    </xf>
    <xf numFmtId="49" fontId="8" fillId="0" borderId="32" xfId="0" applyNumberFormat="1" applyFont="1" applyBorder="1" applyAlignment="1">
      <alignment horizontal="left" wrapText="1"/>
    </xf>
    <xf numFmtId="49" fontId="12" fillId="0" borderId="26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left" wrapText="1"/>
    </xf>
    <xf numFmtId="49" fontId="9" fillId="0" borderId="61" xfId="18" applyNumberFormat="1" applyFont="1" applyFill="1" applyBorder="1" applyAlignment="1" applyProtection="1">
      <alignment vertical="center" wrapText="1"/>
      <protection/>
    </xf>
    <xf numFmtId="49" fontId="5" fillId="0" borderId="30" xfId="0" applyNumberFormat="1" applyFont="1" applyBorder="1" applyAlignment="1">
      <alignment horizontal="center"/>
    </xf>
    <xf numFmtId="49" fontId="12" fillId="3" borderId="28" xfId="0" applyNumberFormat="1" applyFont="1" applyFill="1" applyBorder="1" applyAlignment="1">
      <alignment horizontal="left" wrapText="1"/>
    </xf>
    <xf numFmtId="49" fontId="12" fillId="3" borderId="10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horizontal="center"/>
    </xf>
    <xf numFmtId="49" fontId="12" fillId="3" borderId="62" xfId="0" applyNumberFormat="1" applyFont="1" applyFill="1" applyBorder="1" applyAlignment="1">
      <alignment horizontal="left" wrapText="1"/>
    </xf>
    <xf numFmtId="49" fontId="12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49" fontId="12" fillId="3" borderId="21" xfId="0" applyNumberFormat="1" applyFont="1" applyFill="1" applyBorder="1" applyAlignment="1">
      <alignment horizontal="left" wrapText="1"/>
    </xf>
    <xf numFmtId="49" fontId="8" fillId="3" borderId="28" xfId="0" applyNumberFormat="1" applyFont="1" applyFill="1" applyBorder="1" applyAlignment="1">
      <alignment horizontal="left" wrapText="1"/>
    </xf>
    <xf numFmtId="49" fontId="8" fillId="3" borderId="16" xfId="0" applyNumberFormat="1" applyFont="1" applyFill="1" applyBorder="1" applyAlignment="1">
      <alignment horizontal="center"/>
    </xf>
    <xf numFmtId="49" fontId="8" fillId="3" borderId="16" xfId="0" applyNumberFormat="1" applyFont="1" applyFill="1" applyBorder="1" applyAlignment="1">
      <alignment horizontal="center"/>
    </xf>
    <xf numFmtId="49" fontId="8" fillId="0" borderId="63" xfId="0" applyNumberFormat="1" applyFont="1" applyBorder="1" applyAlignment="1">
      <alignment horizontal="left" wrapText="1"/>
    </xf>
    <xf numFmtId="0" fontId="8" fillId="0" borderId="19" xfId="0" applyNumberFormat="1" applyFont="1" applyBorder="1" applyAlignment="1">
      <alignment horizontal="center"/>
    </xf>
    <xf numFmtId="49" fontId="8" fillId="0" borderId="18" xfId="0" applyNumberFormat="1" applyFont="1" applyFill="1" applyBorder="1" applyAlignment="1">
      <alignment horizontal="left" wrapText="1"/>
    </xf>
    <xf numFmtId="49" fontId="9" fillId="0" borderId="0" xfId="18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0" fillId="0" borderId="64" xfId="0" applyFont="1" applyBorder="1" applyAlignment="1">
      <alignment horizontal="center"/>
    </xf>
    <xf numFmtId="164" fontId="20" fillId="0" borderId="64" xfId="0" applyNumberFormat="1" applyFont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164" fontId="20" fillId="0" borderId="64" xfId="0" applyNumberFormat="1" applyFont="1" applyFill="1" applyBorder="1" applyAlignment="1">
      <alignment horizontal="center"/>
    </xf>
    <xf numFmtId="0" fontId="18" fillId="0" borderId="64" xfId="0" applyFont="1" applyBorder="1" applyAlignment="1">
      <alignment horizontal="center"/>
    </xf>
    <xf numFmtId="164" fontId="18" fillId="0" borderId="64" xfId="0" applyNumberFormat="1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164" fontId="18" fillId="0" borderId="65" xfId="0" applyNumberFormat="1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164" fontId="20" fillId="0" borderId="65" xfId="0" applyNumberFormat="1" applyFont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164" fontId="20" fillId="0" borderId="65" xfId="0" applyNumberFormat="1" applyFont="1" applyFill="1" applyBorder="1" applyAlignment="1">
      <alignment horizontal="center"/>
    </xf>
    <xf numFmtId="0" fontId="18" fillId="0" borderId="66" xfId="0" applyFont="1" applyBorder="1" applyAlignment="1">
      <alignment horizontal="center"/>
    </xf>
    <xf numFmtId="164" fontId="18" fillId="0" borderId="66" xfId="0" applyNumberFormat="1" applyFont="1" applyBorder="1" applyAlignment="1">
      <alignment horizontal="center"/>
    </xf>
    <xf numFmtId="0" fontId="20" fillId="0" borderId="64" xfId="0" applyFont="1" applyBorder="1" applyAlignment="1">
      <alignment horizontal="left"/>
    </xf>
    <xf numFmtId="0" fontId="18" fillId="0" borderId="64" xfId="0" applyFont="1" applyBorder="1" applyAlignment="1">
      <alignment horizontal="left"/>
    </xf>
    <xf numFmtId="164" fontId="18" fillId="0" borderId="64" xfId="0" applyNumberFormat="1" applyFont="1" applyBorder="1" applyAlignment="1">
      <alignment horizontal="center"/>
    </xf>
    <xf numFmtId="0" fontId="20" fillId="0" borderId="64" xfId="0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1" xfId="0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0" fontId="22" fillId="0" borderId="64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178" fontId="22" fillId="0" borderId="6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178" fontId="23" fillId="0" borderId="64" xfId="0" applyNumberFormat="1" applyFont="1" applyFill="1" applyBorder="1" applyAlignment="1">
      <alignment horizontal="center"/>
    </xf>
    <xf numFmtId="178" fontId="0" fillId="0" borderId="64" xfId="0" applyNumberFormat="1" applyFont="1" applyFill="1" applyBorder="1" applyAlignment="1">
      <alignment horizontal="center"/>
    </xf>
    <xf numFmtId="164" fontId="20" fillId="0" borderId="9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178" fontId="23" fillId="0" borderId="65" xfId="0" applyNumberFormat="1" applyFont="1" applyFill="1" applyBorder="1" applyAlignment="1">
      <alignment horizontal="center"/>
    </xf>
    <xf numFmtId="178" fontId="23" fillId="0" borderId="6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right" vertical="center" wrapText="1"/>
    </xf>
    <xf numFmtId="178" fontId="12" fillId="0" borderId="64" xfId="0" applyNumberFormat="1" applyFont="1" applyFill="1" applyBorder="1" applyAlignment="1">
      <alignment horizontal="right"/>
    </xf>
    <xf numFmtId="178" fontId="12" fillId="0" borderId="68" xfId="0" applyNumberFormat="1" applyFont="1" applyFill="1" applyBorder="1" applyAlignment="1">
      <alignment horizontal="right"/>
    </xf>
    <xf numFmtId="178" fontId="12" fillId="0" borderId="69" xfId="0" applyNumberFormat="1" applyFont="1" applyFill="1" applyBorder="1" applyAlignment="1">
      <alignment horizontal="right"/>
    </xf>
    <xf numFmtId="178" fontId="12" fillId="0" borderId="70" xfId="0" applyNumberFormat="1" applyFont="1" applyFill="1" applyBorder="1" applyAlignment="1">
      <alignment horizontal="right"/>
    </xf>
    <xf numFmtId="178" fontId="12" fillId="0" borderId="65" xfId="0" applyNumberFormat="1" applyFont="1" applyFill="1" applyBorder="1" applyAlignment="1">
      <alignment horizontal="right"/>
    </xf>
    <xf numFmtId="178" fontId="12" fillId="0" borderId="71" xfId="0" applyNumberFormat="1" applyFont="1" applyFill="1" applyBorder="1" applyAlignment="1">
      <alignment horizontal="right"/>
    </xf>
    <xf numFmtId="178" fontId="12" fillId="0" borderId="72" xfId="0" applyNumberFormat="1" applyFont="1" applyFill="1" applyBorder="1" applyAlignment="1">
      <alignment horizontal="right"/>
    </xf>
    <xf numFmtId="178" fontId="12" fillId="0" borderId="73" xfId="0" applyNumberFormat="1" applyFont="1" applyFill="1" applyBorder="1" applyAlignment="1">
      <alignment horizontal="right"/>
    </xf>
    <xf numFmtId="178" fontId="12" fillId="0" borderId="74" xfId="0" applyNumberFormat="1" applyFont="1" applyFill="1" applyBorder="1" applyAlignment="1">
      <alignment horizontal="right"/>
    </xf>
    <xf numFmtId="0" fontId="8" fillId="0" borderId="37" xfId="0" applyFont="1" applyBorder="1" applyAlignment="1">
      <alignment/>
    </xf>
    <xf numFmtId="178" fontId="15" fillId="2" borderId="68" xfId="0" applyNumberFormat="1" applyFont="1" applyFill="1" applyBorder="1" applyAlignment="1">
      <alignment horizontal="center" vertical="center" wrapText="1"/>
    </xf>
    <xf numFmtId="0" fontId="15" fillId="2" borderId="75" xfId="0" applyFont="1" applyFill="1" applyBorder="1" applyAlignment="1">
      <alignment horizontal="center" vertical="center" wrapText="1"/>
    </xf>
    <xf numFmtId="0" fontId="15" fillId="2" borderId="76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4" fillId="0" borderId="0" xfId="18" applyNumberFormat="1" applyFont="1" applyFill="1" applyBorder="1" applyAlignment="1" applyProtection="1">
      <alignment vertical="center" wrapText="1"/>
      <protection/>
    </xf>
    <xf numFmtId="164" fontId="5" fillId="0" borderId="77" xfId="0" applyNumberFormat="1" applyFont="1" applyFill="1" applyBorder="1" applyAlignment="1">
      <alignment horizontal="right"/>
    </xf>
    <xf numFmtId="164" fontId="8" fillId="0" borderId="44" xfId="0" applyNumberFormat="1" applyFont="1" applyFill="1" applyBorder="1" applyAlignment="1">
      <alignment horizontal="right"/>
    </xf>
    <xf numFmtId="164" fontId="8" fillId="0" borderId="48" xfId="0" applyNumberFormat="1" applyFont="1" applyFill="1" applyBorder="1" applyAlignment="1">
      <alignment horizontal="right"/>
    </xf>
    <xf numFmtId="164" fontId="5" fillId="0" borderId="78" xfId="0" applyNumberFormat="1" applyFont="1" applyFill="1" applyBorder="1" applyAlignment="1">
      <alignment horizontal="right"/>
    </xf>
    <xf numFmtId="164" fontId="5" fillId="0" borderId="49" xfId="0" applyNumberFormat="1" applyFont="1" applyFill="1" applyBorder="1" applyAlignment="1">
      <alignment horizontal="right"/>
    </xf>
    <xf numFmtId="164" fontId="5" fillId="0" borderId="79" xfId="0" applyNumberFormat="1" applyFont="1" applyFill="1" applyBorder="1" applyAlignment="1">
      <alignment horizontal="right"/>
    </xf>
    <xf numFmtId="164" fontId="12" fillId="0" borderId="44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164" fontId="12" fillId="0" borderId="46" xfId="0" applyNumberFormat="1" applyFont="1" applyFill="1" applyBorder="1" applyAlignment="1">
      <alignment horizontal="right"/>
    </xf>
    <xf numFmtId="164" fontId="8" fillId="0" borderId="47" xfId="0" applyNumberFormat="1" applyFont="1" applyFill="1" applyBorder="1" applyAlignment="1">
      <alignment horizontal="right"/>
    </xf>
    <xf numFmtId="164" fontId="5" fillId="0" borderId="48" xfId="0" applyNumberFormat="1" applyFont="1" applyFill="1" applyBorder="1" applyAlignment="1">
      <alignment horizontal="right"/>
    </xf>
    <xf numFmtId="164" fontId="12" fillId="0" borderId="79" xfId="0" applyNumberFormat="1" applyFont="1" applyFill="1" applyBorder="1" applyAlignment="1">
      <alignment horizontal="right"/>
    </xf>
    <xf numFmtId="164" fontId="5" fillId="0" borderId="45" xfId="0" applyNumberFormat="1" applyFont="1" applyFill="1" applyBorder="1" applyAlignment="1">
      <alignment horizontal="right"/>
    </xf>
    <xf numFmtId="165" fontId="5" fillId="0" borderId="43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4" fontId="5" fillId="0" borderId="51" xfId="0" applyNumberFormat="1" applyFont="1" applyFill="1" applyBorder="1" applyAlignment="1">
      <alignment horizontal="right"/>
    </xf>
    <xf numFmtId="164" fontId="12" fillId="0" borderId="78" xfId="0" applyNumberFormat="1" applyFont="1" applyFill="1" applyBorder="1" applyAlignment="1">
      <alignment horizontal="right"/>
    </xf>
    <xf numFmtId="164" fontId="8" fillId="0" borderId="55" xfId="0" applyNumberFormat="1" applyFont="1" applyFill="1" applyBorder="1" applyAlignment="1">
      <alignment horizontal="right"/>
    </xf>
    <xf numFmtId="164" fontId="5" fillId="0" borderId="43" xfId="0" applyNumberFormat="1" applyFont="1" applyFill="1" applyBorder="1" applyAlignment="1">
      <alignment horizontal="right"/>
    </xf>
    <xf numFmtId="165" fontId="5" fillId="0" borderId="77" xfId="0" applyNumberFormat="1" applyFont="1" applyFill="1" applyBorder="1" applyAlignment="1">
      <alignment horizontal="right"/>
    </xf>
    <xf numFmtId="165" fontId="5" fillId="0" borderId="48" xfId="0" applyNumberFormat="1" applyFont="1" applyFill="1" applyBorder="1" applyAlignment="1">
      <alignment horizontal="right"/>
    </xf>
    <xf numFmtId="165" fontId="8" fillId="0" borderId="47" xfId="0" applyNumberFormat="1" applyFont="1" applyFill="1" applyBorder="1" applyAlignment="1">
      <alignment horizontal="right"/>
    </xf>
    <xf numFmtId="165" fontId="5" fillId="0" borderId="45" xfId="0" applyNumberFormat="1" applyFont="1" applyFill="1" applyBorder="1" applyAlignment="1">
      <alignment horizontal="right"/>
    </xf>
    <xf numFmtId="165" fontId="5" fillId="0" borderId="44" xfId="0" applyNumberFormat="1" applyFont="1" applyFill="1" applyBorder="1" applyAlignment="1">
      <alignment horizontal="right"/>
    </xf>
    <xf numFmtId="164" fontId="5" fillId="0" borderId="78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5" fontId="5" fillId="0" borderId="44" xfId="0" applyNumberFormat="1" applyFont="1" applyFill="1" applyBorder="1" applyAlignment="1">
      <alignment horizontal="right"/>
    </xf>
    <xf numFmtId="164" fontId="12" fillId="0" borderId="77" xfId="0" applyNumberFormat="1" applyFont="1" applyFill="1" applyBorder="1" applyAlignment="1">
      <alignment horizontal="right"/>
    </xf>
    <xf numFmtId="164" fontId="8" fillId="0" borderId="8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178" fontId="23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78" fontId="20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/>
    </xf>
    <xf numFmtId="0" fontId="22" fillId="0" borderId="9" xfId="0" applyFont="1" applyFill="1" applyBorder="1" applyAlignment="1">
      <alignment horizontal="center" vertical="center" wrapText="1"/>
    </xf>
    <xf numFmtId="164" fontId="18" fillId="0" borderId="9" xfId="0" applyNumberFormat="1" applyFont="1" applyFill="1" applyBorder="1" applyAlignment="1">
      <alignment horizontal="center"/>
    </xf>
    <xf numFmtId="164" fontId="18" fillId="0" borderId="23" xfId="0" applyNumberFormat="1" applyFont="1" applyFill="1" applyBorder="1" applyAlignment="1">
      <alignment horizontal="center"/>
    </xf>
    <xf numFmtId="164" fontId="18" fillId="0" borderId="82" xfId="0" applyNumberFormat="1" applyFont="1" applyFill="1" applyBorder="1" applyAlignment="1">
      <alignment horizontal="center"/>
    </xf>
    <xf numFmtId="164" fontId="18" fillId="0" borderId="9" xfId="0" applyNumberFormat="1" applyFont="1" applyFill="1" applyBorder="1" applyAlignment="1">
      <alignment horizontal="center"/>
    </xf>
    <xf numFmtId="164" fontId="20" fillId="0" borderId="83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0" fontId="17" fillId="0" borderId="0" xfId="0" applyNumberFormat="1" applyFont="1" applyAlignment="1">
      <alignment horizontal="right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0" fillId="0" borderId="9" xfId="0" applyFont="1" applyBorder="1" applyAlignment="1">
      <alignment horizontal="left" wrapText="1"/>
    </xf>
    <xf numFmtId="0" fontId="20" fillId="0" borderId="38" xfId="0" applyFont="1" applyBorder="1" applyAlignment="1">
      <alignment horizontal="left" wrapText="1"/>
    </xf>
    <xf numFmtId="0" fontId="20" fillId="0" borderId="81" xfId="0" applyFont="1" applyBorder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0" fillId="0" borderId="9" xfId="0" applyFont="1" applyFill="1" applyBorder="1" applyAlignment="1">
      <alignment horizontal="left" wrapText="1"/>
    </xf>
    <xf numFmtId="0" fontId="20" fillId="0" borderId="38" xfId="0" applyFont="1" applyFill="1" applyBorder="1" applyAlignment="1">
      <alignment horizontal="left" wrapText="1"/>
    </xf>
    <xf numFmtId="0" fontId="20" fillId="0" borderId="81" xfId="0" applyFont="1" applyFill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8" fillId="0" borderId="38" xfId="0" applyFont="1" applyBorder="1" applyAlignment="1">
      <alignment horizontal="left" wrapText="1"/>
    </xf>
    <xf numFmtId="0" fontId="18" fillId="0" borderId="81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20" fillId="0" borderId="84" xfId="0" applyFont="1" applyBorder="1" applyAlignment="1">
      <alignment horizontal="left" wrapText="1"/>
    </xf>
    <xf numFmtId="0" fontId="20" fillId="0" borderId="85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8" fillId="0" borderId="38" xfId="0" applyFont="1" applyBorder="1" applyAlignment="1">
      <alignment horizontal="left" wrapText="1"/>
    </xf>
    <xf numFmtId="0" fontId="18" fillId="0" borderId="81" xfId="0" applyFont="1" applyBorder="1" applyAlignment="1">
      <alignment horizontal="left" wrapText="1"/>
    </xf>
    <xf numFmtId="0" fontId="20" fillId="0" borderId="9" xfId="0" applyFont="1" applyFill="1" applyBorder="1" applyAlignment="1">
      <alignment wrapText="1"/>
    </xf>
    <xf numFmtId="0" fontId="20" fillId="0" borderId="38" xfId="0" applyFont="1" applyFill="1" applyBorder="1" applyAlignment="1">
      <alignment wrapText="1"/>
    </xf>
    <xf numFmtId="0" fontId="20" fillId="0" borderId="81" xfId="0" applyFont="1" applyFill="1" applyBorder="1" applyAlignment="1">
      <alignment wrapText="1"/>
    </xf>
    <xf numFmtId="0" fontId="18" fillId="0" borderId="64" xfId="0" applyFont="1" applyBorder="1" applyAlignment="1">
      <alignment horizontal="left" wrapText="1"/>
    </xf>
    <xf numFmtId="0" fontId="18" fillId="0" borderId="23" xfId="0" applyFont="1" applyBorder="1" applyAlignment="1">
      <alignment horizontal="left" wrapText="1"/>
    </xf>
    <xf numFmtId="0" fontId="18" fillId="0" borderId="84" xfId="0" applyFont="1" applyBorder="1" applyAlignment="1">
      <alignment horizontal="left" wrapText="1"/>
    </xf>
    <xf numFmtId="0" fontId="18" fillId="0" borderId="85" xfId="0" applyFont="1" applyBorder="1" applyAlignment="1">
      <alignment horizontal="left" wrapText="1"/>
    </xf>
    <xf numFmtId="0" fontId="0" fillId="0" borderId="0" xfId="0" applyAlignment="1">
      <alignment horizontal="right" vertical="center"/>
    </xf>
    <xf numFmtId="0" fontId="8" fillId="0" borderId="8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5" fillId="0" borderId="86" xfId="0" applyNumberFormat="1" applyFont="1" applyFill="1" applyBorder="1" applyAlignment="1">
      <alignment horizontal="center" vertical="center"/>
    </xf>
    <xf numFmtId="49" fontId="5" fillId="0" borderId="87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88" xfId="0" applyNumberFormat="1" applyFont="1" applyFill="1" applyBorder="1" applyAlignment="1">
      <alignment horizontal="center" vertical="center"/>
    </xf>
    <xf numFmtId="49" fontId="9" fillId="0" borderId="0" xfId="18" applyNumberFormat="1" applyFont="1" applyFill="1" applyBorder="1" applyAlignment="1" applyProtection="1">
      <alignment horizontal="center" vertical="center" wrapText="1"/>
      <protection/>
    </xf>
    <xf numFmtId="49" fontId="9" fillId="0" borderId="89" xfId="18" applyNumberFormat="1" applyFont="1" applyFill="1" applyBorder="1" applyAlignment="1" applyProtection="1">
      <alignment horizontal="center" vertical="center" wrapText="1"/>
      <protection/>
    </xf>
    <xf numFmtId="49" fontId="9" fillId="0" borderId="90" xfId="18" applyNumberFormat="1" applyFont="1" applyFill="1" applyBorder="1" applyAlignment="1" applyProtection="1">
      <alignment horizontal="center" vertical="center" wrapText="1"/>
      <protection/>
    </xf>
    <xf numFmtId="49" fontId="11" fillId="2" borderId="91" xfId="18" applyNumberFormat="1" applyFont="1" applyFill="1" applyBorder="1" applyAlignment="1" applyProtection="1">
      <alignment horizontal="center" vertical="center" wrapText="1"/>
      <protection/>
    </xf>
    <xf numFmtId="49" fontId="11" fillId="2" borderId="92" xfId="18" applyNumberFormat="1" applyFont="1" applyFill="1" applyBorder="1" applyAlignment="1" applyProtection="1">
      <alignment horizontal="center" vertical="center" wrapText="1"/>
      <protection/>
    </xf>
    <xf numFmtId="49" fontId="5" fillId="0" borderId="8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9" fillId="0" borderId="83" xfId="18" applyNumberFormat="1" applyFont="1" applyFill="1" applyBorder="1" applyAlignment="1" applyProtection="1">
      <alignment horizontal="center" vertical="center" wrapText="1"/>
      <protection/>
    </xf>
    <xf numFmtId="49" fontId="9" fillId="0" borderId="5" xfId="18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right" vertical="center"/>
    </xf>
    <xf numFmtId="0" fontId="15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64" xfId="0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224</xdr:row>
      <xdr:rowOff>0</xdr:rowOff>
    </xdr:from>
    <xdr:to>
      <xdr:col>10</xdr:col>
      <xdr:colOff>0</xdr:colOff>
      <xdr:row>224</xdr:row>
      <xdr:rowOff>0</xdr:rowOff>
    </xdr:to>
    <xdr:sp>
      <xdr:nvSpPr>
        <xdr:cNvPr id="1" name="2905"/>
        <xdr:cNvSpPr>
          <a:spLocks/>
        </xdr:cNvSpPr>
      </xdr:nvSpPr>
      <xdr:spPr>
        <a:xfrm>
          <a:off x="16821150" y="79781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4;&#1058;&#1063;&#1045;&#1058;&#1053;&#1054;&#1057;&#1058;&#1068;\&#1057;&#1077;&#1088;&#1075;&#1077;&#1081;%20&#1055;&#1077;&#1090;&#1088;&#1086;&#1074;&#1080;&#1095;\&#1041;&#1102;&#1076;&#1078;&#1077;&#1090;\&#1048;&#1089;&#1087;&#1086;&#1083;&#1085;&#1077;&#1085;&#1080;&#1077;\2012\1%20&#1082;&#1074;%202012%20&#1074;%20&#1050;&#1060;%20&#1043;&#1072;&#1083;&#1080;&#1085;&#1077;%20&#1057;&#1090;&#1077;&#1087;&#1072;&#1085;&#1086;&#1074;&#1085;&#1077;\&#1048;&#1089;&#1087;%20&#1073;&#1102;&#1076;&#1078;&#1077;&#1090;&#1072;%201%20&#1082;&#1074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СобДоходы"/>
      <sheetName val="Налоговые и неналоговые доходы"/>
      <sheetName val="Т1расходы"/>
      <sheetName val="расходы"/>
      <sheetName val="Е2РезФонд"/>
      <sheetName val="Т3ЖКХ"/>
      <sheetName val="Адресная"/>
      <sheetName val="Адресная РАЖ"/>
    </sheetNames>
    <sheetDataSet>
      <sheetData sheetId="0">
        <row r="19">
          <cell r="E19">
            <v>-4360.5901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35"/>
  <sheetViews>
    <sheetView zoomScale="75" zoomScaleNormal="75" workbookViewId="0" topLeftCell="A29">
      <selection activeCell="C48" sqref="C48"/>
    </sheetView>
  </sheetViews>
  <sheetFormatPr defaultColWidth="9.00390625" defaultRowHeight="12.75"/>
  <cols>
    <col min="1" max="1" width="26.875" style="0" customWidth="1"/>
    <col min="3" max="3" width="17.75390625" style="0" customWidth="1"/>
    <col min="4" max="4" width="27.25390625" style="0" customWidth="1"/>
    <col min="5" max="5" width="15.125" style="0" customWidth="1"/>
    <col min="6" max="6" width="13.75390625" style="292" customWidth="1"/>
    <col min="7" max="7" width="13.00390625" style="0" customWidth="1"/>
  </cols>
  <sheetData>
    <row r="1" spans="1:7" ht="15.75">
      <c r="A1" s="194"/>
      <c r="B1" s="194"/>
      <c r="C1" s="194"/>
      <c r="D1" s="195"/>
      <c r="E1" s="196"/>
      <c r="F1" s="330" t="s">
        <v>354</v>
      </c>
      <c r="G1" s="330"/>
    </row>
    <row r="2" spans="1:7" ht="15.75" customHeight="1">
      <c r="A2" s="194"/>
      <c r="B2" s="194"/>
      <c r="C2" s="194"/>
      <c r="D2" s="330" t="s">
        <v>355</v>
      </c>
      <c r="E2" s="330"/>
      <c r="F2" s="330"/>
      <c r="G2" s="330"/>
    </row>
    <row r="3" spans="1:7" ht="15.75" customHeight="1">
      <c r="A3" s="194"/>
      <c r="B3" s="194"/>
      <c r="C3" s="194"/>
      <c r="D3" s="330" t="s">
        <v>0</v>
      </c>
      <c r="E3" s="330"/>
      <c r="F3" s="330"/>
      <c r="G3" s="330"/>
    </row>
    <row r="4" spans="1:7" ht="15.75" customHeight="1">
      <c r="A4" s="194"/>
      <c r="B4" s="194"/>
      <c r="C4" s="194"/>
      <c r="D4" s="330" t="s">
        <v>356</v>
      </c>
      <c r="E4" s="330"/>
      <c r="F4" s="330"/>
      <c r="G4" s="330"/>
    </row>
    <row r="5" spans="1:7" ht="15.75">
      <c r="A5" s="194"/>
      <c r="B5" s="194"/>
      <c r="C5" s="194"/>
      <c r="D5" s="300"/>
      <c r="E5" s="300"/>
      <c r="F5" s="330" t="s">
        <v>308</v>
      </c>
      <c r="G5" s="330"/>
    </row>
    <row r="6" spans="1:7" ht="15.75" customHeight="1">
      <c r="A6" s="194"/>
      <c r="B6" s="194"/>
      <c r="C6" s="194"/>
      <c r="D6" s="302" t="s">
        <v>389</v>
      </c>
      <c r="E6" s="302"/>
      <c r="F6" s="302"/>
      <c r="G6" s="302"/>
    </row>
    <row r="7" spans="1:5" ht="15.75">
      <c r="A7" s="194"/>
      <c r="B7" s="194"/>
      <c r="C7" s="194"/>
      <c r="D7" s="300"/>
      <c r="E7" s="300"/>
    </row>
    <row r="8" spans="1:5" ht="15.75">
      <c r="A8" s="194"/>
      <c r="B8" s="194"/>
      <c r="C8" s="194"/>
      <c r="D8" s="300"/>
      <c r="E8" s="300"/>
    </row>
    <row r="9" spans="1:5" ht="15.75">
      <c r="A9" s="194"/>
      <c r="B9" s="194"/>
      <c r="C9" s="194"/>
      <c r="D9" s="301"/>
      <c r="E9" s="301"/>
    </row>
    <row r="10" spans="1:5" ht="12.75">
      <c r="A10" s="194"/>
      <c r="B10" s="194"/>
      <c r="C10" s="194"/>
      <c r="D10" s="303"/>
      <c r="E10" s="303"/>
    </row>
    <row r="11" spans="1:7" ht="12.75" customHeight="1">
      <c r="A11" s="309" t="s">
        <v>357</v>
      </c>
      <c r="B11" s="309"/>
      <c r="C11" s="309"/>
      <c r="D11" s="309"/>
      <c r="E11" s="309"/>
      <c r="F11" s="309"/>
      <c r="G11" s="309"/>
    </row>
    <row r="12" spans="1:7" ht="9" customHeight="1">
      <c r="A12" s="309"/>
      <c r="B12" s="309"/>
      <c r="C12" s="309"/>
      <c r="D12" s="309"/>
      <c r="E12" s="309"/>
      <c r="F12" s="309"/>
      <c r="G12" s="309"/>
    </row>
    <row r="13" spans="1:7" ht="12.75">
      <c r="A13" s="194"/>
      <c r="B13" s="197"/>
      <c r="C13" s="197"/>
      <c r="D13" s="197"/>
      <c r="E13" s="198" t="s">
        <v>309</v>
      </c>
      <c r="F13" s="293" t="s">
        <v>309</v>
      </c>
      <c r="G13" s="198" t="s">
        <v>309</v>
      </c>
    </row>
    <row r="14" spans="1:7" ht="42.75" customHeight="1">
      <c r="A14" s="220" t="s">
        <v>310</v>
      </c>
      <c r="B14" s="304" t="s">
        <v>311</v>
      </c>
      <c r="C14" s="305"/>
      <c r="D14" s="289"/>
      <c r="E14" s="221" t="s">
        <v>351</v>
      </c>
      <c r="F14" s="294" t="s">
        <v>352</v>
      </c>
      <c r="G14" s="222" t="s">
        <v>353</v>
      </c>
    </row>
    <row r="15" spans="1:7" s="223" customFormat="1" ht="15.75">
      <c r="A15" s="199" t="s">
        <v>312</v>
      </c>
      <c r="B15" s="306" t="s">
        <v>313</v>
      </c>
      <c r="C15" s="307"/>
      <c r="D15" s="308"/>
      <c r="E15" s="200">
        <f>E16+E18+E24+E31+E22+E29</f>
        <v>19257</v>
      </c>
      <c r="F15" s="226">
        <f>F16+F18+F24+F31+F22+F29</f>
        <v>3091.74737</v>
      </c>
      <c r="G15" s="224">
        <f>F15/E15</f>
        <v>0.1605518704886535</v>
      </c>
    </row>
    <row r="16" spans="1:7" s="223" customFormat="1" ht="15.75">
      <c r="A16" s="201" t="s">
        <v>314</v>
      </c>
      <c r="B16" s="310" t="s">
        <v>315</v>
      </c>
      <c r="C16" s="311"/>
      <c r="D16" s="312"/>
      <c r="E16" s="202">
        <f>E17</f>
        <v>2805</v>
      </c>
      <c r="F16" s="226">
        <f>F17</f>
        <v>713.04189</v>
      </c>
      <c r="G16" s="224">
        <f>F16/E16</f>
        <v>0.25420388235294117</v>
      </c>
    </row>
    <row r="17" spans="1:7" ht="15.75">
      <c r="A17" s="203" t="s">
        <v>316</v>
      </c>
      <c r="B17" s="313" t="s">
        <v>317</v>
      </c>
      <c r="C17" s="314"/>
      <c r="D17" s="315"/>
      <c r="E17" s="204">
        <v>2805</v>
      </c>
      <c r="F17" s="295">
        <f>(707470.51+3761.18+1810.2)/1000</f>
        <v>713.04189</v>
      </c>
      <c r="G17" s="225">
        <f>F17/E17</f>
        <v>0.25420388235294117</v>
      </c>
    </row>
    <row r="18" spans="1:7" s="223" customFormat="1" ht="15.75">
      <c r="A18" s="201" t="s">
        <v>318</v>
      </c>
      <c r="B18" s="310" t="s">
        <v>319</v>
      </c>
      <c r="C18" s="311"/>
      <c r="D18" s="312"/>
      <c r="E18" s="202">
        <f>E19+E20+E21</f>
        <v>6190</v>
      </c>
      <c r="F18" s="226">
        <f>F19+F20+F21</f>
        <v>1098.83548</v>
      </c>
      <c r="G18" s="224">
        <f>F18/E18</f>
        <v>0.17751784814216479</v>
      </c>
    </row>
    <row r="19" spans="1:7" ht="15.75">
      <c r="A19" s="203" t="s">
        <v>320</v>
      </c>
      <c r="B19" s="313" t="s">
        <v>321</v>
      </c>
      <c r="C19" s="314"/>
      <c r="D19" s="315"/>
      <c r="E19" s="204">
        <v>400</v>
      </c>
      <c r="F19" s="295">
        <f>3308.56/1000</f>
        <v>3.30856</v>
      </c>
      <c r="G19" s="225">
        <f>F19/E19</f>
        <v>0.0082714</v>
      </c>
    </row>
    <row r="20" spans="1:7" ht="15.75">
      <c r="A20" s="205" t="s">
        <v>322</v>
      </c>
      <c r="B20" s="313" t="s">
        <v>323</v>
      </c>
      <c r="C20" s="314"/>
      <c r="D20" s="315"/>
      <c r="E20" s="206">
        <v>1590</v>
      </c>
      <c r="F20" s="296">
        <f>(32564.88+147797.24)/1000</f>
        <v>180.36212</v>
      </c>
      <c r="G20" s="225">
        <f aca="true" t="shared" si="0" ref="G20:G34">F20/E20</f>
        <v>0.11343529559748428</v>
      </c>
    </row>
    <row r="21" spans="1:7" ht="15.75">
      <c r="A21" s="203" t="s">
        <v>324</v>
      </c>
      <c r="B21" s="313" t="s">
        <v>325</v>
      </c>
      <c r="C21" s="314"/>
      <c r="D21" s="315"/>
      <c r="E21" s="204">
        <v>4200</v>
      </c>
      <c r="F21" s="295">
        <f>(59235.85+855928.95)/1000</f>
        <v>915.1647999999999</v>
      </c>
      <c r="G21" s="225">
        <f t="shared" si="0"/>
        <v>0.21789638095238092</v>
      </c>
    </row>
    <row r="22" spans="1:7" s="223" customFormat="1" ht="15.75">
      <c r="A22" s="207" t="s">
        <v>326</v>
      </c>
      <c r="B22" s="306" t="s">
        <v>327</v>
      </c>
      <c r="C22" s="307"/>
      <c r="D22" s="308"/>
      <c r="E22" s="208">
        <f>E23</f>
        <v>50</v>
      </c>
      <c r="F22" s="227">
        <f>F23</f>
        <v>8.97</v>
      </c>
      <c r="G22" s="224">
        <f t="shared" si="0"/>
        <v>0.1794</v>
      </c>
    </row>
    <row r="23" spans="1:7" ht="48" customHeight="1">
      <c r="A23" s="205" t="s">
        <v>328</v>
      </c>
      <c r="B23" s="313" t="s">
        <v>329</v>
      </c>
      <c r="C23" s="314"/>
      <c r="D23" s="315"/>
      <c r="E23" s="206">
        <v>50</v>
      </c>
      <c r="F23" s="296">
        <f>8970/1000</f>
        <v>8.97</v>
      </c>
      <c r="G23" s="225">
        <f t="shared" si="0"/>
        <v>0.1794</v>
      </c>
    </row>
    <row r="24" spans="1:7" s="223" customFormat="1" ht="45" customHeight="1">
      <c r="A24" s="209" t="s">
        <v>330</v>
      </c>
      <c r="B24" s="323" t="s">
        <v>331</v>
      </c>
      <c r="C24" s="324"/>
      <c r="D24" s="325"/>
      <c r="E24" s="210">
        <f>E25+E27</f>
        <v>2800</v>
      </c>
      <c r="F24" s="227">
        <f>F25+F27</f>
        <v>1051.5</v>
      </c>
      <c r="G24" s="224">
        <f t="shared" si="0"/>
        <v>0.3755357142857143</v>
      </c>
    </row>
    <row r="25" spans="1:7" ht="109.5" customHeight="1">
      <c r="A25" s="203" t="s">
        <v>332</v>
      </c>
      <c r="B25" s="313" t="s">
        <v>333</v>
      </c>
      <c r="C25" s="314"/>
      <c r="D25" s="315"/>
      <c r="E25" s="204">
        <v>1500</v>
      </c>
      <c r="F25" s="295">
        <f>214.3+F26</f>
        <v>646.5</v>
      </c>
      <c r="G25" s="225">
        <f t="shared" si="0"/>
        <v>0.431</v>
      </c>
    </row>
    <row r="26" spans="1:7" ht="77.25" customHeight="1">
      <c r="A26" s="203" t="s">
        <v>334</v>
      </c>
      <c r="B26" s="326" t="s">
        <v>335</v>
      </c>
      <c r="C26" s="326"/>
      <c r="D26" s="326"/>
      <c r="E26" s="204">
        <v>1000</v>
      </c>
      <c r="F26" s="295">
        <v>432.2</v>
      </c>
      <c r="G26" s="225">
        <f t="shared" si="0"/>
        <v>0.4322</v>
      </c>
    </row>
    <row r="27" spans="1:7" ht="96.75" customHeight="1">
      <c r="A27" s="211" t="s">
        <v>336</v>
      </c>
      <c r="B27" s="327" t="s">
        <v>337</v>
      </c>
      <c r="C27" s="328"/>
      <c r="D27" s="329"/>
      <c r="E27" s="212">
        <v>1300</v>
      </c>
      <c r="F27" s="297">
        <f>405</f>
        <v>405</v>
      </c>
      <c r="G27" s="225">
        <f t="shared" si="0"/>
        <v>0.31153846153846154</v>
      </c>
    </row>
    <row r="28" spans="1:7" ht="15.75" hidden="1">
      <c r="A28" s="203"/>
      <c r="B28" s="306"/>
      <c r="C28" s="307"/>
      <c r="D28" s="308"/>
      <c r="E28" s="204"/>
      <c r="F28" s="295"/>
      <c r="G28" s="225" t="e">
        <f t="shared" si="0"/>
        <v>#DIV/0!</v>
      </c>
    </row>
    <row r="29" spans="1:7" s="223" customFormat="1" ht="30.75" customHeight="1">
      <c r="A29" s="213" t="s">
        <v>338</v>
      </c>
      <c r="B29" s="306" t="s">
        <v>339</v>
      </c>
      <c r="C29" s="307"/>
      <c r="D29" s="308"/>
      <c r="E29" s="200">
        <f>E30</f>
        <v>500</v>
      </c>
      <c r="F29" s="226">
        <f>F30</f>
        <v>213.9</v>
      </c>
      <c r="G29" s="224">
        <f t="shared" si="0"/>
        <v>0.4278</v>
      </c>
    </row>
    <row r="30" spans="1:7" ht="15.75">
      <c r="A30" s="214" t="s">
        <v>340</v>
      </c>
      <c r="B30" s="320" t="s">
        <v>341</v>
      </c>
      <c r="C30" s="321"/>
      <c r="D30" s="322"/>
      <c r="E30" s="215">
        <v>500</v>
      </c>
      <c r="F30" s="298">
        <f>213.9</f>
        <v>213.9</v>
      </c>
      <c r="G30" s="225">
        <f t="shared" si="0"/>
        <v>0.4278</v>
      </c>
    </row>
    <row r="31" spans="1:7" s="223" customFormat="1" ht="28.5" customHeight="1">
      <c r="A31" s="216" t="s">
        <v>342</v>
      </c>
      <c r="B31" s="306" t="s">
        <v>343</v>
      </c>
      <c r="C31" s="307"/>
      <c r="D31" s="308"/>
      <c r="E31" s="200">
        <f>E32+E33</f>
        <v>6912</v>
      </c>
      <c r="F31" s="226">
        <f>F32+F33</f>
        <v>5.5</v>
      </c>
      <c r="G31" s="224">
        <f t="shared" si="0"/>
        <v>0.0007957175925925925</v>
      </c>
    </row>
    <row r="32" spans="1:7" ht="90.75" customHeight="1">
      <c r="A32" s="217" t="s">
        <v>344</v>
      </c>
      <c r="B32" s="313" t="s">
        <v>345</v>
      </c>
      <c r="C32" s="314"/>
      <c r="D32" s="315"/>
      <c r="E32" s="204">
        <v>2800</v>
      </c>
      <c r="F32" s="295">
        <v>0</v>
      </c>
      <c r="G32" s="225">
        <f t="shared" si="0"/>
        <v>0</v>
      </c>
    </row>
    <row r="33" spans="1:7" ht="64.5" customHeight="1">
      <c r="A33" s="217" t="s">
        <v>346</v>
      </c>
      <c r="B33" s="313" t="s">
        <v>347</v>
      </c>
      <c r="C33" s="314"/>
      <c r="D33" s="315"/>
      <c r="E33" s="204">
        <f>1900+1975+237</f>
        <v>4112</v>
      </c>
      <c r="F33" s="295">
        <f>0+5.5</f>
        <v>5.5</v>
      </c>
      <c r="G33" s="225">
        <f t="shared" si="0"/>
        <v>0.0013375486381322957</v>
      </c>
    </row>
    <row r="34" spans="1:7" ht="16.5" thickBot="1">
      <c r="A34" s="207" t="s">
        <v>348</v>
      </c>
      <c r="B34" s="316" t="s">
        <v>349</v>
      </c>
      <c r="C34" s="317"/>
      <c r="D34" s="318"/>
      <c r="E34" s="208">
        <f>23264.1+460</f>
        <v>23724.1</v>
      </c>
      <c r="F34" s="227">
        <f>857.6+1902.9+158+10+380</f>
        <v>3308.5</v>
      </c>
      <c r="G34" s="228">
        <f t="shared" si="0"/>
        <v>0.13945734506261567</v>
      </c>
    </row>
    <row r="35" spans="1:7" ht="16.5" thickBot="1">
      <c r="A35" s="218"/>
      <c r="B35" s="319" t="s">
        <v>350</v>
      </c>
      <c r="C35" s="319"/>
      <c r="D35" s="319"/>
      <c r="E35" s="219">
        <f>E15+E34</f>
        <v>42981.1</v>
      </c>
      <c r="F35" s="299">
        <f>F15+F34+2474.7</f>
        <v>8874.94737</v>
      </c>
      <c r="G35" s="229">
        <f>F35/E35</f>
        <v>0.20648488219240552</v>
      </c>
    </row>
  </sheetData>
  <mergeCells count="34">
    <mergeCell ref="F1:G1"/>
    <mergeCell ref="D2:G2"/>
    <mergeCell ref="D3:G3"/>
    <mergeCell ref="F5:G5"/>
    <mergeCell ref="D5:E5"/>
    <mergeCell ref="D4:G4"/>
    <mergeCell ref="B32:D32"/>
    <mergeCell ref="B33:D33"/>
    <mergeCell ref="B24:D24"/>
    <mergeCell ref="B25:D25"/>
    <mergeCell ref="B26:D26"/>
    <mergeCell ref="B27:D27"/>
    <mergeCell ref="B20:D20"/>
    <mergeCell ref="B21:D21"/>
    <mergeCell ref="B34:D34"/>
    <mergeCell ref="B35:D35"/>
    <mergeCell ref="B28:D28"/>
    <mergeCell ref="B29:D29"/>
    <mergeCell ref="B30:D30"/>
    <mergeCell ref="B31:D31"/>
    <mergeCell ref="B22:D22"/>
    <mergeCell ref="B23:D23"/>
    <mergeCell ref="B16:D16"/>
    <mergeCell ref="B17:D17"/>
    <mergeCell ref="B18:D18"/>
    <mergeCell ref="B19:D19"/>
    <mergeCell ref="D10:E10"/>
    <mergeCell ref="B14:D14"/>
    <mergeCell ref="B15:D15"/>
    <mergeCell ref="A11:G12"/>
    <mergeCell ref="D7:E7"/>
    <mergeCell ref="D8:E8"/>
    <mergeCell ref="D9:E9"/>
    <mergeCell ref="D6:G6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>
    <tabColor indexed="33"/>
    <pageSetUpPr fitToPage="1"/>
  </sheetPr>
  <dimension ref="A1:M1570"/>
  <sheetViews>
    <sheetView showGridLines="0" view="pageBreakPreview" zoomScale="55" zoomScaleNormal="50" zoomScaleSheetLayoutView="55" workbookViewId="0" topLeftCell="A1">
      <selection activeCell="D18" sqref="D18"/>
    </sheetView>
  </sheetViews>
  <sheetFormatPr defaultColWidth="9.00390625" defaultRowHeight="12.75"/>
  <cols>
    <col min="1" max="2" width="8.25390625" style="3" customWidth="1"/>
    <col min="3" max="3" width="110.125" style="3" customWidth="1"/>
    <col min="4" max="5" width="9.875" style="3" customWidth="1"/>
    <col min="6" max="6" width="10.75390625" style="3" customWidth="1"/>
    <col min="7" max="7" width="18.75390625" style="3" customWidth="1"/>
    <col min="8" max="8" width="13.25390625" style="3" customWidth="1"/>
    <col min="9" max="9" width="9.875" style="3" customWidth="1"/>
    <col min="10" max="12" width="21.75390625" style="3" customWidth="1"/>
    <col min="13" max="16384" width="9.125" style="3" customWidth="1"/>
  </cols>
  <sheetData>
    <row r="1" spans="10:13" ht="22.5" customHeight="1">
      <c r="J1" s="348" t="s">
        <v>360</v>
      </c>
      <c r="K1" s="348"/>
      <c r="L1" s="348"/>
      <c r="M1" s="244"/>
    </row>
    <row r="2" spans="4:12" ht="20.25" customHeight="1">
      <c r="D2" s="245"/>
      <c r="E2" s="245"/>
      <c r="F2" s="245"/>
      <c r="G2" s="245"/>
      <c r="H2" s="245"/>
      <c r="I2" s="245"/>
      <c r="J2" s="348" t="s">
        <v>355</v>
      </c>
      <c r="K2" s="348"/>
      <c r="L2" s="348"/>
    </row>
    <row r="3" spans="4:12" ht="20.25" customHeight="1">
      <c r="D3" s="245"/>
      <c r="E3" s="245"/>
      <c r="F3" s="245"/>
      <c r="G3" s="245"/>
      <c r="H3" s="245"/>
      <c r="I3" s="245"/>
      <c r="J3" s="348" t="s">
        <v>0</v>
      </c>
      <c r="K3" s="348"/>
      <c r="L3" s="348"/>
    </row>
    <row r="4" spans="4:12" ht="20.25" customHeight="1">
      <c r="D4" s="245"/>
      <c r="E4" s="245"/>
      <c r="F4" s="245"/>
      <c r="G4" s="245"/>
      <c r="H4" s="245"/>
      <c r="I4" s="245"/>
      <c r="J4" s="348" t="s">
        <v>356</v>
      </c>
      <c r="K4" s="348"/>
      <c r="L4" s="348"/>
    </row>
    <row r="5" spans="4:12" ht="20.25" customHeight="1">
      <c r="D5" s="245"/>
      <c r="E5" s="245"/>
      <c r="F5" s="245"/>
      <c r="G5" s="245"/>
      <c r="H5" s="245"/>
      <c r="I5" s="245"/>
      <c r="J5" s="348" t="s">
        <v>308</v>
      </c>
      <c r="K5" s="348"/>
      <c r="L5" s="348"/>
    </row>
    <row r="6" spans="3:12" ht="20.25" customHeight="1">
      <c r="C6" s="1"/>
      <c r="D6" s="1"/>
      <c r="E6" s="1"/>
      <c r="F6" s="1"/>
      <c r="G6" s="1"/>
      <c r="H6" s="1"/>
      <c r="I6" s="245"/>
      <c r="J6" s="349" t="s">
        <v>390</v>
      </c>
      <c r="K6" s="349"/>
      <c r="L6" s="349"/>
    </row>
    <row r="7" spans="3:12" ht="15.75" customHeight="1">
      <c r="C7" s="339"/>
      <c r="D7" s="339"/>
      <c r="E7" s="339"/>
      <c r="F7" s="339"/>
      <c r="G7" s="339"/>
      <c r="H7" s="339"/>
      <c r="I7" s="339"/>
      <c r="J7" s="339"/>
      <c r="K7" s="193"/>
      <c r="L7" s="193"/>
    </row>
    <row r="8" spans="1:12" ht="25.5" customHeight="1">
      <c r="A8" s="350" t="s">
        <v>1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</row>
    <row r="9" spans="1:12" ht="27" customHeight="1">
      <c r="A9" s="350" t="s">
        <v>262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</row>
    <row r="10" spans="3:12" ht="15.75" customHeight="1">
      <c r="C10" s="4"/>
      <c r="D10" s="4"/>
      <c r="E10" s="4"/>
      <c r="F10" s="4"/>
      <c r="G10" s="4"/>
      <c r="H10" s="4"/>
      <c r="I10" s="4"/>
      <c r="J10" s="5"/>
      <c r="K10" s="5"/>
      <c r="L10" s="5"/>
    </row>
    <row r="11" spans="11:12" ht="13.5" customHeight="1" thickBot="1">
      <c r="K11" s="240"/>
      <c r="L11" s="240"/>
    </row>
    <row r="12" spans="1:12" ht="72">
      <c r="A12" s="111" t="s">
        <v>2</v>
      </c>
      <c r="B12" s="112"/>
      <c r="C12" s="112" t="s">
        <v>3</v>
      </c>
      <c r="D12" s="112" t="s">
        <v>4</v>
      </c>
      <c r="E12" s="112" t="s">
        <v>5</v>
      </c>
      <c r="F12" s="112" t="s">
        <v>6</v>
      </c>
      <c r="G12" s="112" t="s">
        <v>7</v>
      </c>
      <c r="H12" s="112" t="s">
        <v>8</v>
      </c>
      <c r="I12" s="112" t="s">
        <v>9</v>
      </c>
      <c r="J12" s="242" t="s">
        <v>10</v>
      </c>
      <c r="K12" s="243" t="s">
        <v>352</v>
      </c>
      <c r="L12" s="241" t="s">
        <v>353</v>
      </c>
    </row>
    <row r="13" spans="1:12" ht="21" customHeight="1" thickBot="1">
      <c r="A13" s="342">
        <v>1</v>
      </c>
      <c r="B13" s="343"/>
      <c r="C13" s="6">
        <v>2</v>
      </c>
      <c r="D13" s="6" t="s">
        <v>11</v>
      </c>
      <c r="E13" s="6" t="s">
        <v>12</v>
      </c>
      <c r="F13" s="6" t="s">
        <v>13</v>
      </c>
      <c r="G13" s="6" t="s">
        <v>14</v>
      </c>
      <c r="H13" s="6" t="s">
        <v>15</v>
      </c>
      <c r="I13" s="6" t="s">
        <v>16</v>
      </c>
      <c r="J13" s="113" t="s">
        <v>17</v>
      </c>
      <c r="K13" s="113" t="s">
        <v>358</v>
      </c>
      <c r="L13" s="113" t="s">
        <v>359</v>
      </c>
    </row>
    <row r="14" spans="1:12" ht="69.75" customHeight="1" thickBot="1" thickTop="1">
      <c r="A14" s="340" t="s">
        <v>18</v>
      </c>
      <c r="B14" s="341"/>
      <c r="C14" s="7" t="s">
        <v>19</v>
      </c>
      <c r="D14" s="8" t="s">
        <v>20</v>
      </c>
      <c r="E14" s="8"/>
      <c r="F14" s="8"/>
      <c r="G14" s="8"/>
      <c r="H14" s="8"/>
      <c r="I14" s="8"/>
      <c r="J14" s="9">
        <f>J15</f>
        <v>55009.3</v>
      </c>
      <c r="K14" s="9">
        <f>K15</f>
        <v>4490.1</v>
      </c>
      <c r="L14" s="233">
        <f>K14/J14</f>
        <v>0.08162437987758434</v>
      </c>
    </row>
    <row r="15" spans="1:12" ht="66" customHeight="1" thickBot="1">
      <c r="A15" s="346" t="s">
        <v>21</v>
      </c>
      <c r="B15" s="347"/>
      <c r="C15" s="110" t="s">
        <v>19</v>
      </c>
      <c r="D15" s="8" t="s">
        <v>20</v>
      </c>
      <c r="E15" s="8"/>
      <c r="F15" s="8" t="s">
        <v>22</v>
      </c>
      <c r="G15" s="8" t="s">
        <v>22</v>
      </c>
      <c r="H15" s="8" t="s">
        <v>22</v>
      </c>
      <c r="I15" s="8" t="s">
        <v>22</v>
      </c>
      <c r="J15" s="9">
        <f>J16+J66+J71+J87+J109+J172+J182+J195+J214+J219</f>
        <v>55009.3</v>
      </c>
      <c r="K15" s="9">
        <f>K16+K66+K71+K87+K109+K172+K182+K195+K214+K219</f>
        <v>4490.1</v>
      </c>
      <c r="L15" s="234">
        <f>K15/J15</f>
        <v>0.08162437987758434</v>
      </c>
    </row>
    <row r="16" spans="1:12" ht="20.25">
      <c r="A16" s="114"/>
      <c r="B16" s="108"/>
      <c r="C16" s="10" t="s">
        <v>23</v>
      </c>
      <c r="D16" s="11" t="s">
        <v>20</v>
      </c>
      <c r="E16" s="11" t="s">
        <v>24</v>
      </c>
      <c r="F16" s="11" t="s">
        <v>24</v>
      </c>
      <c r="G16" s="11" t="s">
        <v>22</v>
      </c>
      <c r="H16" s="11" t="s">
        <v>22</v>
      </c>
      <c r="I16" s="11" t="s">
        <v>22</v>
      </c>
      <c r="J16" s="12">
        <f>J17+J39+J43+J34</f>
        <v>8854.1</v>
      </c>
      <c r="K16" s="12">
        <f>K17+K39+K43+K34</f>
        <v>1471.7</v>
      </c>
      <c r="L16" s="232">
        <f aca="true" t="shared" si="0" ref="L16:L78">K16/J16</f>
        <v>0.1662167809263505</v>
      </c>
    </row>
    <row r="17" spans="1:12" ht="60.75">
      <c r="A17" s="114"/>
      <c r="B17" s="108"/>
      <c r="C17" s="13" t="s">
        <v>25</v>
      </c>
      <c r="D17" s="14" t="s">
        <v>20</v>
      </c>
      <c r="E17" s="14" t="s">
        <v>24</v>
      </c>
      <c r="F17" s="14" t="s">
        <v>26</v>
      </c>
      <c r="G17" s="14"/>
      <c r="H17" s="14"/>
      <c r="I17" s="14"/>
      <c r="J17" s="115">
        <f>J18+J26</f>
        <v>7751.4</v>
      </c>
      <c r="K17" s="115">
        <f>K18+K26</f>
        <v>1343.9</v>
      </c>
      <c r="L17" s="231">
        <f t="shared" si="0"/>
        <v>0.17337513223417708</v>
      </c>
    </row>
    <row r="18" spans="1:12" ht="57.75" customHeight="1">
      <c r="A18" s="114"/>
      <c r="B18" s="108"/>
      <c r="C18" s="15" t="s">
        <v>27</v>
      </c>
      <c r="D18" s="16" t="s">
        <v>20</v>
      </c>
      <c r="E18" s="16" t="s">
        <v>24</v>
      </c>
      <c r="F18" s="16" t="s">
        <v>26</v>
      </c>
      <c r="G18" s="16" t="s">
        <v>28</v>
      </c>
      <c r="H18" s="16" t="s">
        <v>22</v>
      </c>
      <c r="I18" s="16" t="s">
        <v>22</v>
      </c>
      <c r="J18" s="115">
        <f>J19+J24</f>
        <v>7586.299999999999</v>
      </c>
      <c r="K18" s="115">
        <f>K19+K24</f>
        <v>1302.6000000000001</v>
      </c>
      <c r="L18" s="231">
        <f t="shared" si="0"/>
        <v>0.17170425635685382</v>
      </c>
    </row>
    <row r="19" spans="1:12" ht="20.25">
      <c r="A19" s="114"/>
      <c r="B19" s="108"/>
      <c r="C19" s="170" t="s">
        <v>29</v>
      </c>
      <c r="D19" s="41" t="s">
        <v>20</v>
      </c>
      <c r="E19" s="171" t="s">
        <v>24</v>
      </c>
      <c r="F19" s="171" t="s">
        <v>26</v>
      </c>
      <c r="G19" s="171" t="s">
        <v>30</v>
      </c>
      <c r="H19" s="153"/>
      <c r="I19" s="153"/>
      <c r="J19" s="246">
        <f>J20+J22+J23+J21</f>
        <v>6796.699999999999</v>
      </c>
      <c r="K19" s="246">
        <f>K20+K22+K23+K21</f>
        <v>1163.9</v>
      </c>
      <c r="L19" s="231">
        <f t="shared" si="0"/>
        <v>0.17124486883340448</v>
      </c>
    </row>
    <row r="20" spans="1:12" ht="20.25">
      <c r="A20" s="114"/>
      <c r="B20" s="108"/>
      <c r="C20" s="172" t="s">
        <v>35</v>
      </c>
      <c r="D20" s="20" t="s">
        <v>20</v>
      </c>
      <c r="E20" s="20" t="s">
        <v>24</v>
      </c>
      <c r="F20" s="20" t="s">
        <v>26</v>
      </c>
      <c r="G20" s="20" t="s">
        <v>30</v>
      </c>
      <c r="H20" s="20" t="s">
        <v>31</v>
      </c>
      <c r="I20" s="20" t="s">
        <v>32</v>
      </c>
      <c r="J20" s="247">
        <v>3315.1</v>
      </c>
      <c r="K20" s="247">
        <v>580.4</v>
      </c>
      <c r="L20" s="235">
        <f t="shared" si="0"/>
        <v>0.17507767488160236</v>
      </c>
    </row>
    <row r="21" spans="1:12" ht="20.25">
      <c r="A21" s="114"/>
      <c r="B21" s="108"/>
      <c r="C21" s="91" t="s">
        <v>107</v>
      </c>
      <c r="D21" s="22" t="s">
        <v>20</v>
      </c>
      <c r="E21" s="22" t="s">
        <v>24</v>
      </c>
      <c r="F21" s="22" t="s">
        <v>26</v>
      </c>
      <c r="G21" s="22" t="s">
        <v>30</v>
      </c>
      <c r="H21" s="22" t="s">
        <v>31</v>
      </c>
      <c r="I21" s="22" t="s">
        <v>108</v>
      </c>
      <c r="J21" s="248">
        <v>382.9</v>
      </c>
      <c r="K21" s="248">
        <v>35</v>
      </c>
      <c r="L21" s="236">
        <f t="shared" si="0"/>
        <v>0.09140767824497259</v>
      </c>
    </row>
    <row r="22" spans="1:12" ht="20.25">
      <c r="A22" s="114"/>
      <c r="B22" s="108"/>
      <c r="C22" s="159" t="s">
        <v>35</v>
      </c>
      <c r="D22" s="69" t="s">
        <v>20</v>
      </c>
      <c r="E22" s="69" t="s">
        <v>24</v>
      </c>
      <c r="F22" s="69" t="s">
        <v>26</v>
      </c>
      <c r="G22" s="69" t="s">
        <v>170</v>
      </c>
      <c r="H22" s="69" t="s">
        <v>31</v>
      </c>
      <c r="I22" s="69" t="s">
        <v>32</v>
      </c>
      <c r="J22" s="119">
        <f>3088.7</f>
        <v>3088.7</v>
      </c>
      <c r="K22" s="119">
        <v>548.5</v>
      </c>
      <c r="L22" s="236">
        <f t="shared" si="0"/>
        <v>0.17758280182601097</v>
      </c>
    </row>
    <row r="23" spans="1:12" ht="40.5">
      <c r="A23" s="114"/>
      <c r="B23" s="108"/>
      <c r="C23" s="46" t="s">
        <v>173</v>
      </c>
      <c r="D23" s="23" t="s">
        <v>20</v>
      </c>
      <c r="E23" s="23" t="s">
        <v>24</v>
      </c>
      <c r="F23" s="36" t="s">
        <v>26</v>
      </c>
      <c r="G23" s="23" t="s">
        <v>171</v>
      </c>
      <c r="H23" s="23" t="s">
        <v>31</v>
      </c>
      <c r="I23" s="23" t="s">
        <v>172</v>
      </c>
      <c r="J23" s="116">
        <v>10</v>
      </c>
      <c r="K23" s="116">
        <v>0</v>
      </c>
      <c r="L23" s="232">
        <f t="shared" si="0"/>
        <v>0</v>
      </c>
    </row>
    <row r="24" spans="1:12" ht="40.5">
      <c r="A24" s="114"/>
      <c r="B24" s="108"/>
      <c r="C24" s="17" t="s">
        <v>33</v>
      </c>
      <c r="D24" s="18" t="s">
        <v>20</v>
      </c>
      <c r="E24" s="19" t="s">
        <v>24</v>
      </c>
      <c r="F24" s="19" t="s">
        <v>26</v>
      </c>
      <c r="G24" s="19" t="s">
        <v>34</v>
      </c>
      <c r="H24" s="20"/>
      <c r="I24" s="20"/>
      <c r="J24" s="120">
        <f>J25</f>
        <v>789.6</v>
      </c>
      <c r="K24" s="120">
        <f>K25</f>
        <v>138.7</v>
      </c>
      <c r="L24" s="237">
        <f t="shared" si="0"/>
        <v>0.17565856129685914</v>
      </c>
    </row>
    <row r="25" spans="1:12" ht="20.25">
      <c r="A25" s="114"/>
      <c r="B25" s="108"/>
      <c r="C25" s="24" t="s">
        <v>35</v>
      </c>
      <c r="D25" s="25" t="s">
        <v>20</v>
      </c>
      <c r="E25" s="25" t="s">
        <v>24</v>
      </c>
      <c r="F25" s="25" t="s">
        <v>26</v>
      </c>
      <c r="G25" s="25" t="s">
        <v>34</v>
      </c>
      <c r="H25" s="25" t="s">
        <v>31</v>
      </c>
      <c r="I25" s="25" t="s">
        <v>32</v>
      </c>
      <c r="J25" s="121">
        <f>789.6</f>
        <v>789.6</v>
      </c>
      <c r="K25" s="121">
        <v>138.7</v>
      </c>
      <c r="L25" s="232">
        <f t="shared" si="0"/>
        <v>0.17565856129685914</v>
      </c>
    </row>
    <row r="26" spans="1:12" ht="20.25">
      <c r="A26" s="114"/>
      <c r="B26" s="108"/>
      <c r="C26" s="134" t="s">
        <v>144</v>
      </c>
      <c r="D26" s="136" t="s">
        <v>20</v>
      </c>
      <c r="E26" s="137" t="s">
        <v>24</v>
      </c>
      <c r="F26" s="138" t="s">
        <v>26</v>
      </c>
      <c r="G26" s="102" t="s">
        <v>147</v>
      </c>
      <c r="H26" s="76"/>
      <c r="I26" s="23"/>
      <c r="J26" s="249">
        <f>J27</f>
        <v>165.10000000000002</v>
      </c>
      <c r="K26" s="249">
        <f>K27</f>
        <v>41.3</v>
      </c>
      <c r="L26" s="231">
        <f t="shared" si="0"/>
        <v>0.2501514233797698</v>
      </c>
    </row>
    <row r="27" spans="1:12" ht="81">
      <c r="A27" s="114"/>
      <c r="B27" s="108"/>
      <c r="C27" s="15" t="s">
        <v>240</v>
      </c>
      <c r="D27" s="136" t="s">
        <v>20</v>
      </c>
      <c r="E27" s="139" t="s">
        <v>24</v>
      </c>
      <c r="F27" s="140" t="s">
        <v>26</v>
      </c>
      <c r="G27" s="141" t="s">
        <v>148</v>
      </c>
      <c r="H27" s="68"/>
      <c r="I27" s="23"/>
      <c r="J27" s="249">
        <f>J30+J32+J28</f>
        <v>165.10000000000002</v>
      </c>
      <c r="K27" s="249">
        <f>K30+K32+K28</f>
        <v>41.3</v>
      </c>
      <c r="L27" s="231">
        <f t="shared" si="0"/>
        <v>0.2501514233797698</v>
      </c>
    </row>
    <row r="28" spans="1:12" ht="60.75">
      <c r="A28" s="114"/>
      <c r="B28" s="108"/>
      <c r="C28" s="59" t="s">
        <v>264</v>
      </c>
      <c r="D28" s="138" t="s">
        <v>20</v>
      </c>
      <c r="E28" s="72" t="s">
        <v>24</v>
      </c>
      <c r="F28" s="72" t="s">
        <v>26</v>
      </c>
      <c r="G28" s="72" t="s">
        <v>265</v>
      </c>
      <c r="H28" s="158"/>
      <c r="I28" s="138"/>
      <c r="J28" s="250">
        <f>J29</f>
        <v>98.7</v>
      </c>
      <c r="K28" s="250">
        <f>K29</f>
        <v>24.7</v>
      </c>
      <c r="L28" s="237">
        <f t="shared" si="0"/>
        <v>0.2502532928064843</v>
      </c>
    </row>
    <row r="29" spans="1:12" ht="60.75">
      <c r="A29" s="114"/>
      <c r="B29" s="108"/>
      <c r="C29" s="173" t="s">
        <v>266</v>
      </c>
      <c r="D29" s="143" t="s">
        <v>20</v>
      </c>
      <c r="E29" s="143" t="s">
        <v>24</v>
      </c>
      <c r="F29" s="143" t="s">
        <v>26</v>
      </c>
      <c r="G29" s="143" t="s">
        <v>265</v>
      </c>
      <c r="H29" s="75" t="s">
        <v>263</v>
      </c>
      <c r="I29" s="143" t="s">
        <v>151</v>
      </c>
      <c r="J29" s="147">
        <v>98.7</v>
      </c>
      <c r="K29" s="147">
        <v>24.7</v>
      </c>
      <c r="L29" s="232">
        <f t="shared" si="0"/>
        <v>0.2502532928064843</v>
      </c>
    </row>
    <row r="30" spans="1:12" ht="60.75">
      <c r="A30" s="114"/>
      <c r="B30" s="108"/>
      <c r="C30" s="145" t="s">
        <v>248</v>
      </c>
      <c r="D30" s="72" t="s">
        <v>20</v>
      </c>
      <c r="E30" s="138" t="s">
        <v>24</v>
      </c>
      <c r="F30" s="138" t="s">
        <v>26</v>
      </c>
      <c r="G30" s="138" t="s">
        <v>181</v>
      </c>
      <c r="H30" s="138"/>
      <c r="I30" s="20"/>
      <c r="J30" s="250">
        <f>J31</f>
        <v>66.4</v>
      </c>
      <c r="K30" s="250">
        <f>K31</f>
        <v>16.6</v>
      </c>
      <c r="L30" s="237">
        <f t="shared" si="0"/>
        <v>0.25</v>
      </c>
    </row>
    <row r="31" spans="1:12" ht="60.75">
      <c r="A31" s="114"/>
      <c r="B31" s="108"/>
      <c r="C31" s="63" t="s">
        <v>198</v>
      </c>
      <c r="D31" s="25" t="s">
        <v>20</v>
      </c>
      <c r="E31" s="143" t="s">
        <v>24</v>
      </c>
      <c r="F31" s="143" t="s">
        <v>26</v>
      </c>
      <c r="G31" s="143" t="s">
        <v>181</v>
      </c>
      <c r="H31" s="143" t="s">
        <v>263</v>
      </c>
      <c r="I31" s="25" t="s">
        <v>151</v>
      </c>
      <c r="J31" s="146">
        <v>66.4</v>
      </c>
      <c r="K31" s="146">
        <v>16.6</v>
      </c>
      <c r="L31" s="232">
        <f t="shared" si="0"/>
        <v>0.25</v>
      </c>
    </row>
    <row r="32" spans="1:12" ht="60.75" hidden="1">
      <c r="A32" s="114"/>
      <c r="B32" s="108"/>
      <c r="C32" s="145" t="s">
        <v>249</v>
      </c>
      <c r="D32" s="72" t="s">
        <v>20</v>
      </c>
      <c r="E32" s="138" t="s">
        <v>24</v>
      </c>
      <c r="F32" s="138" t="s">
        <v>26</v>
      </c>
      <c r="G32" s="138" t="s">
        <v>180</v>
      </c>
      <c r="H32" s="138"/>
      <c r="I32" s="20"/>
      <c r="J32" s="250">
        <f>J33</f>
        <v>0</v>
      </c>
      <c r="K32" s="250">
        <f>K33</f>
        <v>0</v>
      </c>
      <c r="L32" s="231" t="e">
        <f t="shared" si="0"/>
        <v>#DIV/0!</v>
      </c>
    </row>
    <row r="33" spans="1:12" ht="60.75" hidden="1">
      <c r="A33" s="114"/>
      <c r="B33" s="108"/>
      <c r="C33" s="63" t="s">
        <v>198</v>
      </c>
      <c r="D33" s="25" t="s">
        <v>20</v>
      </c>
      <c r="E33" s="143" t="s">
        <v>24</v>
      </c>
      <c r="F33" s="143" t="s">
        <v>26</v>
      </c>
      <c r="G33" s="143" t="s">
        <v>180</v>
      </c>
      <c r="H33" s="143" t="s">
        <v>150</v>
      </c>
      <c r="I33" s="25" t="s">
        <v>151</v>
      </c>
      <c r="J33" s="146">
        <v>0</v>
      </c>
      <c r="K33" s="146">
        <v>0</v>
      </c>
      <c r="L33" s="231" t="e">
        <f t="shared" si="0"/>
        <v>#DIV/0!</v>
      </c>
    </row>
    <row r="34" spans="1:12" ht="20.25">
      <c r="A34" s="114"/>
      <c r="B34" s="108"/>
      <c r="C34" s="135" t="s">
        <v>241</v>
      </c>
      <c r="D34" s="136" t="s">
        <v>20</v>
      </c>
      <c r="E34" s="142" t="s">
        <v>24</v>
      </c>
      <c r="F34" s="142" t="s">
        <v>242</v>
      </c>
      <c r="G34" s="142"/>
      <c r="H34" s="144"/>
      <c r="I34" s="23"/>
      <c r="J34" s="249">
        <f aca="true" t="shared" si="1" ref="J34:K37">J35</f>
        <v>68</v>
      </c>
      <c r="K34" s="249">
        <f t="shared" si="1"/>
        <v>17</v>
      </c>
      <c r="L34" s="231">
        <f t="shared" si="0"/>
        <v>0.25</v>
      </c>
    </row>
    <row r="35" spans="1:12" ht="20.25">
      <c r="A35" s="114"/>
      <c r="B35" s="108"/>
      <c r="C35" s="134" t="s">
        <v>144</v>
      </c>
      <c r="D35" s="136" t="s">
        <v>20</v>
      </c>
      <c r="E35" s="137" t="s">
        <v>24</v>
      </c>
      <c r="F35" s="138" t="s">
        <v>242</v>
      </c>
      <c r="G35" s="102" t="s">
        <v>147</v>
      </c>
      <c r="H35" s="76"/>
      <c r="I35" s="23"/>
      <c r="J35" s="249">
        <f t="shared" si="1"/>
        <v>68</v>
      </c>
      <c r="K35" s="249">
        <f t="shared" si="1"/>
        <v>17</v>
      </c>
      <c r="L35" s="231">
        <f t="shared" si="0"/>
        <v>0.25</v>
      </c>
    </row>
    <row r="36" spans="1:12" ht="81">
      <c r="A36" s="114"/>
      <c r="B36" s="108"/>
      <c r="C36" s="15" t="s">
        <v>240</v>
      </c>
      <c r="D36" s="136" t="s">
        <v>20</v>
      </c>
      <c r="E36" s="139" t="s">
        <v>24</v>
      </c>
      <c r="F36" s="140" t="s">
        <v>242</v>
      </c>
      <c r="G36" s="141" t="s">
        <v>148</v>
      </c>
      <c r="H36" s="68"/>
      <c r="I36" s="23"/>
      <c r="J36" s="249">
        <f t="shared" si="1"/>
        <v>68</v>
      </c>
      <c r="K36" s="249">
        <f t="shared" si="1"/>
        <v>17</v>
      </c>
      <c r="L36" s="231">
        <f t="shared" si="0"/>
        <v>0.25</v>
      </c>
    </row>
    <row r="37" spans="1:12" ht="81">
      <c r="A37" s="114"/>
      <c r="B37" s="108"/>
      <c r="C37" s="145" t="s">
        <v>250</v>
      </c>
      <c r="D37" s="72" t="s">
        <v>20</v>
      </c>
      <c r="E37" s="138" t="s">
        <v>24</v>
      </c>
      <c r="F37" s="138" t="s">
        <v>242</v>
      </c>
      <c r="G37" s="138" t="s">
        <v>149</v>
      </c>
      <c r="H37" s="138"/>
      <c r="I37" s="20"/>
      <c r="J37" s="251">
        <f t="shared" si="1"/>
        <v>68</v>
      </c>
      <c r="K37" s="251">
        <f t="shared" si="1"/>
        <v>17</v>
      </c>
      <c r="L37" s="237">
        <f t="shared" si="0"/>
        <v>0.25</v>
      </c>
    </row>
    <row r="38" spans="1:12" ht="60.75">
      <c r="A38" s="114"/>
      <c r="B38" s="108"/>
      <c r="C38" s="63" t="s">
        <v>198</v>
      </c>
      <c r="D38" s="25" t="s">
        <v>20</v>
      </c>
      <c r="E38" s="143" t="s">
        <v>24</v>
      </c>
      <c r="F38" s="143" t="s">
        <v>242</v>
      </c>
      <c r="G38" s="143" t="s">
        <v>149</v>
      </c>
      <c r="H38" s="143" t="s">
        <v>263</v>
      </c>
      <c r="I38" s="25" t="s">
        <v>151</v>
      </c>
      <c r="J38" s="146">
        <v>68</v>
      </c>
      <c r="K38" s="146">
        <v>17</v>
      </c>
      <c r="L38" s="232">
        <f t="shared" si="0"/>
        <v>0.25</v>
      </c>
    </row>
    <row r="39" spans="1:12" ht="20.25">
      <c r="A39" s="114"/>
      <c r="B39" s="108"/>
      <c r="C39" s="28" t="s">
        <v>42</v>
      </c>
      <c r="D39" s="16" t="s">
        <v>20</v>
      </c>
      <c r="E39" s="16" t="s">
        <v>24</v>
      </c>
      <c r="F39" s="16" t="s">
        <v>37</v>
      </c>
      <c r="G39" s="16"/>
      <c r="H39" s="16"/>
      <c r="I39" s="16"/>
      <c r="J39" s="115">
        <f aca="true" t="shared" si="2" ref="J39:K41">J40</f>
        <v>250</v>
      </c>
      <c r="K39" s="115">
        <f t="shared" si="2"/>
        <v>0</v>
      </c>
      <c r="L39" s="231">
        <f t="shared" si="0"/>
        <v>0</v>
      </c>
    </row>
    <row r="40" spans="1:12" ht="20.25">
      <c r="A40" s="114"/>
      <c r="B40" s="108"/>
      <c r="C40" s="28" t="s">
        <v>42</v>
      </c>
      <c r="D40" s="16" t="s">
        <v>20</v>
      </c>
      <c r="E40" s="16" t="s">
        <v>24</v>
      </c>
      <c r="F40" s="16" t="s">
        <v>37</v>
      </c>
      <c r="G40" s="16" t="s">
        <v>43</v>
      </c>
      <c r="H40" s="16" t="s">
        <v>22</v>
      </c>
      <c r="I40" s="16" t="s">
        <v>22</v>
      </c>
      <c r="J40" s="115">
        <f t="shared" si="2"/>
        <v>250</v>
      </c>
      <c r="K40" s="115">
        <f t="shared" si="2"/>
        <v>0</v>
      </c>
      <c r="L40" s="231">
        <f t="shared" si="0"/>
        <v>0</v>
      </c>
    </row>
    <row r="41" spans="1:12" ht="20.25">
      <c r="A41" s="114"/>
      <c r="B41" s="108"/>
      <c r="C41" s="27" t="s">
        <v>44</v>
      </c>
      <c r="D41" s="30" t="s">
        <v>20</v>
      </c>
      <c r="E41" s="30" t="s">
        <v>24</v>
      </c>
      <c r="F41" s="30" t="s">
        <v>37</v>
      </c>
      <c r="G41" s="30" t="s">
        <v>45</v>
      </c>
      <c r="H41" s="30"/>
      <c r="I41" s="30"/>
      <c r="J41" s="122">
        <f t="shared" si="2"/>
        <v>250</v>
      </c>
      <c r="K41" s="122">
        <f t="shared" si="2"/>
        <v>0</v>
      </c>
      <c r="L41" s="237">
        <f t="shared" si="0"/>
        <v>0</v>
      </c>
    </row>
    <row r="42" spans="1:12" ht="20.25">
      <c r="A42" s="114"/>
      <c r="B42" s="108"/>
      <c r="C42" s="159" t="s">
        <v>268</v>
      </c>
      <c r="D42" s="23" t="s">
        <v>20</v>
      </c>
      <c r="E42" s="23" t="s">
        <v>24</v>
      </c>
      <c r="F42" s="23" t="s">
        <v>37</v>
      </c>
      <c r="G42" s="23" t="s">
        <v>45</v>
      </c>
      <c r="H42" s="33" t="s">
        <v>267</v>
      </c>
      <c r="I42" s="25" t="s">
        <v>32</v>
      </c>
      <c r="J42" s="116">
        <v>250</v>
      </c>
      <c r="K42" s="116">
        <v>0</v>
      </c>
      <c r="L42" s="232">
        <f t="shared" si="0"/>
        <v>0</v>
      </c>
    </row>
    <row r="43" spans="1:12" ht="20.25">
      <c r="A43" s="114"/>
      <c r="B43" s="108"/>
      <c r="C43" s="28" t="s">
        <v>46</v>
      </c>
      <c r="D43" s="16" t="s">
        <v>20</v>
      </c>
      <c r="E43" s="16" t="s">
        <v>24</v>
      </c>
      <c r="F43" s="16" t="s">
        <v>232</v>
      </c>
      <c r="G43" s="16"/>
      <c r="H43" s="16"/>
      <c r="I43" s="16"/>
      <c r="J43" s="115">
        <f>J44+J48+J62</f>
        <v>784.6999999999999</v>
      </c>
      <c r="K43" s="115">
        <f>K44+K48+K62</f>
        <v>110.80000000000001</v>
      </c>
      <c r="L43" s="231">
        <f t="shared" si="0"/>
        <v>0.1412004587740538</v>
      </c>
    </row>
    <row r="44" spans="1:12" ht="42.75" customHeight="1">
      <c r="A44" s="114"/>
      <c r="B44" s="108"/>
      <c r="C44" s="28" t="s">
        <v>48</v>
      </c>
      <c r="D44" s="16" t="s">
        <v>20</v>
      </c>
      <c r="E44" s="16" t="s">
        <v>24</v>
      </c>
      <c r="F44" s="16" t="s">
        <v>232</v>
      </c>
      <c r="G44" s="16" t="s">
        <v>49</v>
      </c>
      <c r="H44" s="38"/>
      <c r="I44" s="16"/>
      <c r="J44" s="115">
        <f>J45</f>
        <v>100</v>
      </c>
      <c r="K44" s="115">
        <f>K45</f>
        <v>0.8</v>
      </c>
      <c r="L44" s="231">
        <f t="shared" si="0"/>
        <v>0.008</v>
      </c>
    </row>
    <row r="45" spans="1:12" ht="60.75">
      <c r="A45" s="114"/>
      <c r="B45" s="108"/>
      <c r="C45" s="28" t="s">
        <v>50</v>
      </c>
      <c r="D45" s="16" t="s">
        <v>20</v>
      </c>
      <c r="E45" s="16" t="s">
        <v>24</v>
      </c>
      <c r="F45" s="16" t="s">
        <v>232</v>
      </c>
      <c r="G45" s="16" t="s">
        <v>51</v>
      </c>
      <c r="H45" s="16"/>
      <c r="I45" s="16"/>
      <c r="J45" s="115">
        <f>J47</f>
        <v>100</v>
      </c>
      <c r="K45" s="115">
        <f>K47</f>
        <v>0.8</v>
      </c>
      <c r="L45" s="231">
        <f t="shared" si="0"/>
        <v>0.008</v>
      </c>
    </row>
    <row r="46" spans="1:12" ht="31.5" customHeight="1">
      <c r="A46" s="114"/>
      <c r="B46" s="108"/>
      <c r="C46" s="27" t="s">
        <v>222</v>
      </c>
      <c r="D46" s="30" t="s">
        <v>20</v>
      </c>
      <c r="E46" s="30" t="s">
        <v>24</v>
      </c>
      <c r="F46" s="30" t="s">
        <v>232</v>
      </c>
      <c r="G46" s="30" t="s">
        <v>221</v>
      </c>
      <c r="H46" s="129"/>
      <c r="I46" s="30"/>
      <c r="J46" s="122">
        <f>J47</f>
        <v>100</v>
      </c>
      <c r="K46" s="122">
        <f>K47</f>
        <v>0.8</v>
      </c>
      <c r="L46" s="237">
        <f t="shared" si="0"/>
        <v>0.008</v>
      </c>
    </row>
    <row r="47" spans="1:12" ht="20.25">
      <c r="A47" s="114"/>
      <c r="B47" s="108"/>
      <c r="C47" s="105" t="s">
        <v>35</v>
      </c>
      <c r="D47" s="25" t="s">
        <v>20</v>
      </c>
      <c r="E47" s="25" t="s">
        <v>24</v>
      </c>
      <c r="F47" s="25" t="s">
        <v>232</v>
      </c>
      <c r="G47" s="25" t="s">
        <v>221</v>
      </c>
      <c r="H47" s="107" t="s">
        <v>31</v>
      </c>
      <c r="I47" s="25" t="s">
        <v>32</v>
      </c>
      <c r="J47" s="121">
        <v>100</v>
      </c>
      <c r="K47" s="121">
        <v>0.8</v>
      </c>
      <c r="L47" s="232">
        <f t="shared" si="0"/>
        <v>0.008</v>
      </c>
    </row>
    <row r="48" spans="1:12" ht="40.5">
      <c r="A48" s="114"/>
      <c r="B48" s="108"/>
      <c r="C48" s="28" t="s">
        <v>52</v>
      </c>
      <c r="D48" s="16" t="s">
        <v>20</v>
      </c>
      <c r="E48" s="16" t="s">
        <v>24</v>
      </c>
      <c r="F48" s="16" t="s">
        <v>232</v>
      </c>
      <c r="G48" s="16" t="s">
        <v>53</v>
      </c>
      <c r="H48" s="39"/>
      <c r="I48" s="14"/>
      <c r="J48" s="115">
        <f>J49</f>
        <v>590.3</v>
      </c>
      <c r="K48" s="115">
        <f>K49</f>
        <v>86.4</v>
      </c>
      <c r="L48" s="231">
        <f t="shared" si="0"/>
        <v>0.14636625444689144</v>
      </c>
    </row>
    <row r="49" spans="1:12" ht="20.25">
      <c r="A49" s="114"/>
      <c r="B49" s="108"/>
      <c r="C49" s="40" t="s">
        <v>54</v>
      </c>
      <c r="D49" s="41" t="s">
        <v>20</v>
      </c>
      <c r="E49" s="41" t="s">
        <v>24</v>
      </c>
      <c r="F49" s="41" t="s">
        <v>232</v>
      </c>
      <c r="G49" s="41" t="s">
        <v>55</v>
      </c>
      <c r="H49" s="42"/>
      <c r="I49" s="43"/>
      <c r="J49" s="118">
        <f>J50+J52+J54+J56+J58+J60</f>
        <v>590.3</v>
      </c>
      <c r="K49" s="118">
        <f>K50+K52+K54+K56+K58+K60</f>
        <v>86.4</v>
      </c>
      <c r="L49" s="231">
        <f t="shared" si="0"/>
        <v>0.14636625444689144</v>
      </c>
    </row>
    <row r="50" spans="1:12" ht="60.75">
      <c r="A50" s="114"/>
      <c r="B50" s="108"/>
      <c r="C50" s="32" t="s">
        <v>200</v>
      </c>
      <c r="D50" s="18" t="s">
        <v>20</v>
      </c>
      <c r="E50" s="18" t="s">
        <v>24</v>
      </c>
      <c r="F50" s="18" t="s">
        <v>232</v>
      </c>
      <c r="G50" s="18" t="s">
        <v>56</v>
      </c>
      <c r="H50" s="44"/>
      <c r="I50" s="45"/>
      <c r="J50" s="117">
        <f>J51</f>
        <v>34.5</v>
      </c>
      <c r="K50" s="117">
        <f>K51</f>
        <v>0</v>
      </c>
      <c r="L50" s="237">
        <f t="shared" si="0"/>
        <v>0</v>
      </c>
    </row>
    <row r="51" spans="1:12" ht="20.25">
      <c r="A51" s="114"/>
      <c r="B51" s="108"/>
      <c r="C51" s="31" t="s">
        <v>35</v>
      </c>
      <c r="D51" s="23" t="s">
        <v>20</v>
      </c>
      <c r="E51" s="23" t="s">
        <v>24</v>
      </c>
      <c r="F51" s="23" t="s">
        <v>232</v>
      </c>
      <c r="G51" s="23" t="s">
        <v>56</v>
      </c>
      <c r="H51" s="33" t="s">
        <v>31</v>
      </c>
      <c r="I51" s="23" t="s">
        <v>32</v>
      </c>
      <c r="J51" s="116">
        <v>34.5</v>
      </c>
      <c r="K51" s="116">
        <v>0</v>
      </c>
      <c r="L51" s="232">
        <f t="shared" si="0"/>
        <v>0</v>
      </c>
    </row>
    <row r="52" spans="1:12" ht="45" customHeight="1">
      <c r="A52" s="114"/>
      <c r="B52" s="108"/>
      <c r="C52" s="174" t="s">
        <v>57</v>
      </c>
      <c r="D52" s="18" t="s">
        <v>20</v>
      </c>
      <c r="E52" s="18" t="s">
        <v>24</v>
      </c>
      <c r="F52" s="18" t="s">
        <v>232</v>
      </c>
      <c r="G52" s="18" t="s">
        <v>58</v>
      </c>
      <c r="H52" s="44"/>
      <c r="I52" s="20"/>
      <c r="J52" s="117">
        <f>J53</f>
        <v>54.3</v>
      </c>
      <c r="K52" s="117">
        <f>K53</f>
        <v>12.3</v>
      </c>
      <c r="L52" s="237">
        <f t="shared" si="0"/>
        <v>0.22651933701657462</v>
      </c>
    </row>
    <row r="53" spans="1:12" ht="20.25">
      <c r="A53" s="114"/>
      <c r="B53" s="108"/>
      <c r="C53" s="95" t="s">
        <v>35</v>
      </c>
      <c r="D53" s="23" t="s">
        <v>20</v>
      </c>
      <c r="E53" s="23" t="s">
        <v>24</v>
      </c>
      <c r="F53" s="23" t="s">
        <v>232</v>
      </c>
      <c r="G53" s="23" t="s">
        <v>58</v>
      </c>
      <c r="H53" s="33" t="s">
        <v>31</v>
      </c>
      <c r="I53" s="23" t="s">
        <v>32</v>
      </c>
      <c r="J53" s="116">
        <v>54.3</v>
      </c>
      <c r="K53" s="116">
        <v>12.3</v>
      </c>
      <c r="L53" s="232">
        <f t="shared" si="0"/>
        <v>0.22651933701657462</v>
      </c>
    </row>
    <row r="54" spans="1:12" ht="40.5">
      <c r="A54" s="114"/>
      <c r="B54" s="108"/>
      <c r="C54" s="81" t="s">
        <v>191</v>
      </c>
      <c r="D54" s="18" t="s">
        <v>20</v>
      </c>
      <c r="E54" s="18" t="s">
        <v>24</v>
      </c>
      <c r="F54" s="18" t="s">
        <v>232</v>
      </c>
      <c r="G54" s="18" t="s">
        <v>190</v>
      </c>
      <c r="H54" s="44"/>
      <c r="I54" s="20"/>
      <c r="J54" s="117">
        <f>J55</f>
        <v>151.5</v>
      </c>
      <c r="K54" s="117">
        <f>K55</f>
        <v>13.5</v>
      </c>
      <c r="L54" s="237">
        <f t="shared" si="0"/>
        <v>0.0891089108910891</v>
      </c>
    </row>
    <row r="55" spans="1:12" ht="20.25">
      <c r="A55" s="114"/>
      <c r="B55" s="108"/>
      <c r="C55" s="95" t="s">
        <v>35</v>
      </c>
      <c r="D55" s="23" t="s">
        <v>20</v>
      </c>
      <c r="E55" s="23" t="s">
        <v>24</v>
      </c>
      <c r="F55" s="23" t="s">
        <v>232</v>
      </c>
      <c r="G55" s="23" t="s">
        <v>190</v>
      </c>
      <c r="H55" s="33" t="s">
        <v>31</v>
      </c>
      <c r="I55" s="23" t="s">
        <v>32</v>
      </c>
      <c r="J55" s="116">
        <v>151.5</v>
      </c>
      <c r="K55" s="116">
        <v>13.5</v>
      </c>
      <c r="L55" s="232">
        <f t="shared" si="0"/>
        <v>0.0891089108910891</v>
      </c>
    </row>
    <row r="56" spans="1:12" ht="40.5">
      <c r="A56" s="114"/>
      <c r="B56" s="108"/>
      <c r="C56" s="29" t="s">
        <v>206</v>
      </c>
      <c r="D56" s="18" t="s">
        <v>20</v>
      </c>
      <c r="E56" s="18" t="s">
        <v>24</v>
      </c>
      <c r="F56" s="18" t="s">
        <v>232</v>
      </c>
      <c r="G56" s="18" t="s">
        <v>205</v>
      </c>
      <c r="H56" s="106"/>
      <c r="I56" s="20"/>
      <c r="J56" s="117">
        <f>J57</f>
        <v>350</v>
      </c>
      <c r="K56" s="117">
        <f>K57</f>
        <v>60.6</v>
      </c>
      <c r="L56" s="237">
        <f t="shared" si="0"/>
        <v>0.17314285714285715</v>
      </c>
    </row>
    <row r="57" spans="1:12" ht="20.25">
      <c r="A57" s="114"/>
      <c r="B57" s="108"/>
      <c r="C57" s="46" t="s">
        <v>35</v>
      </c>
      <c r="D57" s="25" t="s">
        <v>20</v>
      </c>
      <c r="E57" s="25" t="s">
        <v>24</v>
      </c>
      <c r="F57" s="25" t="s">
        <v>232</v>
      </c>
      <c r="G57" s="25" t="s">
        <v>205</v>
      </c>
      <c r="H57" s="107" t="s">
        <v>31</v>
      </c>
      <c r="I57" s="25" t="s">
        <v>32</v>
      </c>
      <c r="J57" s="121">
        <v>350</v>
      </c>
      <c r="K57" s="121">
        <v>60.6</v>
      </c>
      <c r="L57" s="232">
        <f t="shared" si="0"/>
        <v>0.17314285714285715</v>
      </c>
    </row>
    <row r="58" spans="1:12" ht="60.75" hidden="1">
      <c r="A58" s="114"/>
      <c r="B58" s="108"/>
      <c r="C58" s="29" t="s">
        <v>207</v>
      </c>
      <c r="D58" s="18" t="s">
        <v>20</v>
      </c>
      <c r="E58" s="18" t="s">
        <v>24</v>
      </c>
      <c r="F58" s="18" t="s">
        <v>47</v>
      </c>
      <c r="G58" s="18" t="s">
        <v>208</v>
      </c>
      <c r="H58" s="106"/>
      <c r="I58" s="20"/>
      <c r="J58" s="117">
        <f>J59</f>
        <v>0</v>
      </c>
      <c r="K58" s="117">
        <f>K59</f>
        <v>0</v>
      </c>
      <c r="L58" s="231" t="e">
        <f t="shared" si="0"/>
        <v>#DIV/0!</v>
      </c>
    </row>
    <row r="59" spans="1:12" ht="20.25" hidden="1">
      <c r="A59" s="114"/>
      <c r="B59" s="108"/>
      <c r="C59" s="46" t="s">
        <v>107</v>
      </c>
      <c r="D59" s="25" t="s">
        <v>20</v>
      </c>
      <c r="E59" s="25" t="s">
        <v>24</v>
      </c>
      <c r="F59" s="25" t="s">
        <v>47</v>
      </c>
      <c r="G59" s="25" t="s">
        <v>208</v>
      </c>
      <c r="H59" s="107" t="s">
        <v>31</v>
      </c>
      <c r="I59" s="25" t="s">
        <v>108</v>
      </c>
      <c r="J59" s="121">
        <v>0</v>
      </c>
      <c r="K59" s="121">
        <v>0</v>
      </c>
      <c r="L59" s="231" t="e">
        <f t="shared" si="0"/>
        <v>#DIV/0!</v>
      </c>
    </row>
    <row r="60" spans="1:12" ht="40.5" hidden="1">
      <c r="A60" s="114"/>
      <c r="B60" s="108"/>
      <c r="C60" s="29" t="s">
        <v>256</v>
      </c>
      <c r="D60" s="102" t="s">
        <v>20</v>
      </c>
      <c r="E60" s="19" t="s">
        <v>24</v>
      </c>
      <c r="F60" s="18" t="s">
        <v>232</v>
      </c>
      <c r="G60" s="18" t="s">
        <v>255</v>
      </c>
      <c r="H60" s="156"/>
      <c r="I60" s="20"/>
      <c r="J60" s="252">
        <f>J61</f>
        <v>0</v>
      </c>
      <c r="K60" s="252">
        <f>K61</f>
        <v>0</v>
      </c>
      <c r="L60" s="231" t="e">
        <f t="shared" si="0"/>
        <v>#DIV/0!</v>
      </c>
    </row>
    <row r="61" spans="1:12" ht="20.25" hidden="1">
      <c r="A61" s="114"/>
      <c r="B61" s="108"/>
      <c r="C61" s="46" t="s">
        <v>107</v>
      </c>
      <c r="D61" s="25" t="s">
        <v>20</v>
      </c>
      <c r="E61" s="25" t="s">
        <v>24</v>
      </c>
      <c r="F61" s="25" t="s">
        <v>232</v>
      </c>
      <c r="G61" s="25" t="s">
        <v>255</v>
      </c>
      <c r="H61" s="155" t="s">
        <v>31</v>
      </c>
      <c r="I61" s="25" t="s">
        <v>108</v>
      </c>
      <c r="J61" s="121">
        <v>0</v>
      </c>
      <c r="K61" s="121">
        <v>0</v>
      </c>
      <c r="L61" s="231" t="e">
        <f t="shared" si="0"/>
        <v>#DIV/0!</v>
      </c>
    </row>
    <row r="62" spans="1:12" ht="20.25">
      <c r="A62" s="114"/>
      <c r="B62" s="108"/>
      <c r="C62" s="104" t="s">
        <v>144</v>
      </c>
      <c r="D62" s="130" t="s">
        <v>20</v>
      </c>
      <c r="E62" s="137" t="s">
        <v>24</v>
      </c>
      <c r="F62" s="138" t="s">
        <v>232</v>
      </c>
      <c r="G62" s="102" t="s">
        <v>147</v>
      </c>
      <c r="H62" s="76"/>
      <c r="I62" s="73"/>
      <c r="J62" s="253">
        <f aca="true" t="shared" si="3" ref="J62:K64">J63</f>
        <v>94.4</v>
      </c>
      <c r="K62" s="253">
        <f t="shared" si="3"/>
        <v>23.6</v>
      </c>
      <c r="L62" s="231">
        <f t="shared" si="0"/>
        <v>0.25</v>
      </c>
    </row>
    <row r="63" spans="1:12" ht="81">
      <c r="A63" s="114"/>
      <c r="B63" s="108"/>
      <c r="C63" s="160" t="s">
        <v>240</v>
      </c>
      <c r="D63" s="130" t="s">
        <v>20</v>
      </c>
      <c r="E63" s="139" t="s">
        <v>24</v>
      </c>
      <c r="F63" s="140" t="s">
        <v>232</v>
      </c>
      <c r="G63" s="141" t="s">
        <v>148</v>
      </c>
      <c r="H63" s="68"/>
      <c r="I63" s="73"/>
      <c r="J63" s="253">
        <f t="shared" si="3"/>
        <v>94.4</v>
      </c>
      <c r="K63" s="253">
        <f t="shared" si="3"/>
        <v>23.6</v>
      </c>
      <c r="L63" s="231">
        <f t="shared" si="0"/>
        <v>0.25</v>
      </c>
    </row>
    <row r="64" spans="1:12" ht="81">
      <c r="A64" s="114"/>
      <c r="B64" s="108"/>
      <c r="C64" s="96" t="s">
        <v>269</v>
      </c>
      <c r="D64" s="102" t="s">
        <v>20</v>
      </c>
      <c r="E64" s="138" t="s">
        <v>24</v>
      </c>
      <c r="F64" s="138" t="s">
        <v>232</v>
      </c>
      <c r="G64" s="138" t="s">
        <v>253</v>
      </c>
      <c r="H64" s="138"/>
      <c r="I64" s="66"/>
      <c r="J64" s="149">
        <f t="shared" si="3"/>
        <v>94.4</v>
      </c>
      <c r="K64" s="149">
        <f t="shared" si="3"/>
        <v>23.6</v>
      </c>
      <c r="L64" s="237">
        <f t="shared" si="0"/>
        <v>0.25</v>
      </c>
    </row>
    <row r="65" spans="1:12" ht="60.75">
      <c r="A65" s="114"/>
      <c r="B65" s="108"/>
      <c r="C65" s="63" t="s">
        <v>252</v>
      </c>
      <c r="D65" s="25" t="s">
        <v>20</v>
      </c>
      <c r="E65" s="143" t="s">
        <v>24</v>
      </c>
      <c r="F65" s="143" t="s">
        <v>232</v>
      </c>
      <c r="G65" s="143" t="s">
        <v>253</v>
      </c>
      <c r="H65" s="143" t="s">
        <v>263</v>
      </c>
      <c r="I65" s="75" t="s">
        <v>151</v>
      </c>
      <c r="J65" s="121">
        <v>94.4</v>
      </c>
      <c r="K65" s="121">
        <v>23.6</v>
      </c>
      <c r="L65" s="232">
        <f t="shared" si="0"/>
        <v>0.25</v>
      </c>
    </row>
    <row r="66" spans="1:12" ht="20.25">
      <c r="A66" s="114"/>
      <c r="B66" s="108"/>
      <c r="C66" s="50" t="s">
        <v>59</v>
      </c>
      <c r="D66" s="14" t="s">
        <v>20</v>
      </c>
      <c r="E66" s="14" t="s">
        <v>60</v>
      </c>
      <c r="F66" s="14" t="s">
        <v>60</v>
      </c>
      <c r="G66" s="14"/>
      <c r="H66" s="14"/>
      <c r="I66" s="14"/>
      <c r="J66" s="115">
        <f aca="true" t="shared" si="4" ref="J66:K69">J67</f>
        <v>158</v>
      </c>
      <c r="K66" s="115">
        <f t="shared" si="4"/>
        <v>24.7</v>
      </c>
      <c r="L66" s="231">
        <f t="shared" si="0"/>
        <v>0.15632911392405063</v>
      </c>
    </row>
    <row r="67" spans="1:12" ht="20.25">
      <c r="A67" s="114"/>
      <c r="B67" s="108"/>
      <c r="C67" s="49" t="s">
        <v>61</v>
      </c>
      <c r="D67" s="16" t="s">
        <v>20</v>
      </c>
      <c r="E67" s="16" t="s">
        <v>60</v>
      </c>
      <c r="F67" s="16" t="s">
        <v>62</v>
      </c>
      <c r="G67" s="16"/>
      <c r="H67" s="16"/>
      <c r="I67" s="16"/>
      <c r="J67" s="115">
        <f t="shared" si="4"/>
        <v>158</v>
      </c>
      <c r="K67" s="115">
        <f t="shared" si="4"/>
        <v>24.7</v>
      </c>
      <c r="L67" s="231">
        <f t="shared" si="0"/>
        <v>0.15632911392405063</v>
      </c>
    </row>
    <row r="68" spans="1:12" ht="20.25">
      <c r="A68" s="114"/>
      <c r="B68" s="108"/>
      <c r="C68" s="49" t="s">
        <v>63</v>
      </c>
      <c r="D68" s="16" t="s">
        <v>20</v>
      </c>
      <c r="E68" s="16" t="s">
        <v>60</v>
      </c>
      <c r="F68" s="16" t="s">
        <v>62</v>
      </c>
      <c r="G68" s="16" t="s">
        <v>64</v>
      </c>
      <c r="H68" s="16"/>
      <c r="I68" s="16"/>
      <c r="J68" s="115">
        <f t="shared" si="4"/>
        <v>158</v>
      </c>
      <c r="K68" s="115">
        <f t="shared" si="4"/>
        <v>24.7</v>
      </c>
      <c r="L68" s="231">
        <f t="shared" si="0"/>
        <v>0.15632911392405063</v>
      </c>
    </row>
    <row r="69" spans="1:12" ht="40.5">
      <c r="A69" s="114"/>
      <c r="B69" s="108"/>
      <c r="C69" s="29" t="s">
        <v>65</v>
      </c>
      <c r="D69" s="18" t="s">
        <v>20</v>
      </c>
      <c r="E69" s="18" t="s">
        <v>60</v>
      </c>
      <c r="F69" s="18" t="s">
        <v>62</v>
      </c>
      <c r="G69" s="18" t="s">
        <v>66</v>
      </c>
      <c r="H69" s="18"/>
      <c r="I69" s="18"/>
      <c r="J69" s="123">
        <f t="shared" si="4"/>
        <v>158</v>
      </c>
      <c r="K69" s="123">
        <f t="shared" si="4"/>
        <v>24.7</v>
      </c>
      <c r="L69" s="237">
        <f t="shared" si="0"/>
        <v>0.15632911392405063</v>
      </c>
    </row>
    <row r="70" spans="1:12" ht="40.5">
      <c r="A70" s="114"/>
      <c r="B70" s="108"/>
      <c r="C70" s="46" t="s">
        <v>67</v>
      </c>
      <c r="D70" s="25" t="s">
        <v>20</v>
      </c>
      <c r="E70" s="25" t="s">
        <v>60</v>
      </c>
      <c r="F70" s="25" t="s">
        <v>62</v>
      </c>
      <c r="G70" s="25" t="s">
        <v>66</v>
      </c>
      <c r="H70" s="25" t="s">
        <v>31</v>
      </c>
      <c r="I70" s="25" t="s">
        <v>270</v>
      </c>
      <c r="J70" s="116">
        <v>158</v>
      </c>
      <c r="K70" s="116">
        <v>24.7</v>
      </c>
      <c r="L70" s="232">
        <f t="shared" si="0"/>
        <v>0.15632911392405063</v>
      </c>
    </row>
    <row r="71" spans="1:12" ht="39" customHeight="1">
      <c r="A71" s="114"/>
      <c r="B71" s="108"/>
      <c r="C71" s="13" t="s">
        <v>68</v>
      </c>
      <c r="D71" s="14" t="s">
        <v>20</v>
      </c>
      <c r="E71" s="14" t="s">
        <v>69</v>
      </c>
      <c r="F71" s="14" t="s">
        <v>69</v>
      </c>
      <c r="G71" s="14" t="s">
        <v>22</v>
      </c>
      <c r="H71" s="14" t="s">
        <v>22</v>
      </c>
      <c r="I71" s="14" t="s">
        <v>22</v>
      </c>
      <c r="J71" s="115">
        <f>J72+J83</f>
        <v>251.8</v>
      </c>
      <c r="K71" s="115">
        <f>K72+K83</f>
        <v>7.8</v>
      </c>
      <c r="L71" s="231">
        <f t="shared" si="0"/>
        <v>0.03097696584590945</v>
      </c>
    </row>
    <row r="72" spans="1:12" ht="40.5">
      <c r="A72" s="114"/>
      <c r="B72" s="108"/>
      <c r="C72" s="49" t="s">
        <v>209</v>
      </c>
      <c r="D72" s="14" t="s">
        <v>20</v>
      </c>
      <c r="E72" s="16" t="s">
        <v>69</v>
      </c>
      <c r="F72" s="16" t="s">
        <v>210</v>
      </c>
      <c r="G72" s="16"/>
      <c r="H72" s="16"/>
      <c r="I72" s="16"/>
      <c r="J72" s="115">
        <f>J73+J76+J80</f>
        <v>51.8</v>
      </c>
      <c r="K72" s="115">
        <f>K73+K76+K80</f>
        <v>7.8</v>
      </c>
      <c r="L72" s="231">
        <f t="shared" si="0"/>
        <v>0.15057915057915058</v>
      </c>
    </row>
    <row r="73" spans="1:12" ht="40.5" hidden="1">
      <c r="A73" s="114"/>
      <c r="B73" s="108"/>
      <c r="C73" s="49" t="s">
        <v>211</v>
      </c>
      <c r="D73" s="16" t="s">
        <v>20</v>
      </c>
      <c r="E73" s="34" t="s">
        <v>69</v>
      </c>
      <c r="F73" s="16" t="s">
        <v>210</v>
      </c>
      <c r="G73" s="16" t="s">
        <v>212</v>
      </c>
      <c r="H73" s="16"/>
      <c r="I73" s="16"/>
      <c r="J73" s="115">
        <f>J74</f>
        <v>0</v>
      </c>
      <c r="K73" s="115">
        <f>K74</f>
        <v>0</v>
      </c>
      <c r="L73" s="231" t="e">
        <f t="shared" si="0"/>
        <v>#DIV/0!</v>
      </c>
    </row>
    <row r="74" spans="1:12" ht="60.75" hidden="1">
      <c r="A74" s="114"/>
      <c r="B74" s="108"/>
      <c r="C74" s="29" t="s">
        <v>213</v>
      </c>
      <c r="D74" s="45" t="s">
        <v>20</v>
      </c>
      <c r="E74" s="19" t="s">
        <v>69</v>
      </c>
      <c r="F74" s="18" t="s">
        <v>210</v>
      </c>
      <c r="G74" s="18" t="s">
        <v>214</v>
      </c>
      <c r="H74" s="20"/>
      <c r="I74" s="20"/>
      <c r="J74" s="117">
        <f>J75</f>
        <v>0</v>
      </c>
      <c r="K74" s="117">
        <f>K75</f>
        <v>0</v>
      </c>
      <c r="L74" s="231" t="e">
        <f t="shared" si="0"/>
        <v>#DIV/0!</v>
      </c>
    </row>
    <row r="75" spans="1:12" ht="20.25" hidden="1">
      <c r="A75" s="114"/>
      <c r="B75" s="108"/>
      <c r="C75" s="46" t="s">
        <v>35</v>
      </c>
      <c r="D75" s="25" t="s">
        <v>20</v>
      </c>
      <c r="E75" s="25" t="s">
        <v>210</v>
      </c>
      <c r="F75" s="25" t="s">
        <v>210</v>
      </c>
      <c r="G75" s="25" t="s">
        <v>214</v>
      </c>
      <c r="H75" s="25" t="s">
        <v>31</v>
      </c>
      <c r="I75" s="25" t="s">
        <v>32</v>
      </c>
      <c r="J75" s="121">
        <v>0</v>
      </c>
      <c r="K75" s="121">
        <v>0</v>
      </c>
      <c r="L75" s="231" t="e">
        <f t="shared" si="0"/>
        <v>#DIV/0!</v>
      </c>
    </row>
    <row r="76" spans="1:12" ht="20.25">
      <c r="A76" s="114"/>
      <c r="B76" s="108"/>
      <c r="C76" s="134" t="s">
        <v>144</v>
      </c>
      <c r="D76" s="136" t="s">
        <v>20</v>
      </c>
      <c r="E76" s="137" t="s">
        <v>69</v>
      </c>
      <c r="F76" s="138" t="s">
        <v>210</v>
      </c>
      <c r="G76" s="102" t="s">
        <v>147</v>
      </c>
      <c r="H76" s="76"/>
      <c r="I76" s="73"/>
      <c r="J76" s="253">
        <f aca="true" t="shared" si="5" ref="J76:K78">J77</f>
        <v>46.8</v>
      </c>
      <c r="K76" s="253">
        <f t="shared" si="5"/>
        <v>7.8</v>
      </c>
      <c r="L76" s="231">
        <f t="shared" si="0"/>
        <v>0.16666666666666669</v>
      </c>
    </row>
    <row r="77" spans="1:12" ht="81">
      <c r="A77" s="114"/>
      <c r="B77" s="108"/>
      <c r="C77" s="15" t="s">
        <v>240</v>
      </c>
      <c r="D77" s="136" t="s">
        <v>20</v>
      </c>
      <c r="E77" s="139" t="s">
        <v>69</v>
      </c>
      <c r="F77" s="140" t="s">
        <v>210</v>
      </c>
      <c r="G77" s="141" t="s">
        <v>148</v>
      </c>
      <c r="H77" s="68"/>
      <c r="I77" s="73"/>
      <c r="J77" s="253">
        <f t="shared" si="5"/>
        <v>46.8</v>
      </c>
      <c r="K77" s="253">
        <f t="shared" si="5"/>
        <v>7.8</v>
      </c>
      <c r="L77" s="231">
        <f t="shared" si="0"/>
        <v>0.16666666666666669</v>
      </c>
    </row>
    <row r="78" spans="1:12" ht="101.25">
      <c r="A78" s="114"/>
      <c r="B78" s="108"/>
      <c r="C78" s="48" t="s">
        <v>271</v>
      </c>
      <c r="D78" s="72" t="s">
        <v>20</v>
      </c>
      <c r="E78" s="138" t="s">
        <v>69</v>
      </c>
      <c r="F78" s="138" t="s">
        <v>210</v>
      </c>
      <c r="G78" s="138" t="s">
        <v>148</v>
      </c>
      <c r="H78" s="138"/>
      <c r="I78" s="66"/>
      <c r="J78" s="149">
        <f t="shared" si="5"/>
        <v>46.8</v>
      </c>
      <c r="K78" s="149">
        <f t="shared" si="5"/>
        <v>7.8</v>
      </c>
      <c r="L78" s="237">
        <f t="shared" si="0"/>
        <v>0.16666666666666669</v>
      </c>
    </row>
    <row r="79" spans="1:12" ht="81">
      <c r="A79" s="114"/>
      <c r="B79" s="108"/>
      <c r="C79" s="63" t="s">
        <v>254</v>
      </c>
      <c r="D79" s="75" t="s">
        <v>20</v>
      </c>
      <c r="E79" s="143" t="s">
        <v>69</v>
      </c>
      <c r="F79" s="143" t="s">
        <v>210</v>
      </c>
      <c r="G79" s="143" t="s">
        <v>179</v>
      </c>
      <c r="H79" s="143" t="s">
        <v>263</v>
      </c>
      <c r="I79" s="75" t="s">
        <v>153</v>
      </c>
      <c r="J79" s="121">
        <v>46.8</v>
      </c>
      <c r="K79" s="121">
        <v>7.8</v>
      </c>
      <c r="L79" s="232">
        <f aca="true" t="shared" si="6" ref="L79:L142">K79/J79</f>
        <v>0.16666666666666669</v>
      </c>
    </row>
    <row r="80" spans="1:12" ht="20.25">
      <c r="A80" s="114"/>
      <c r="B80" s="108"/>
      <c r="C80" s="80" t="s">
        <v>101</v>
      </c>
      <c r="D80" s="37" t="s">
        <v>20</v>
      </c>
      <c r="E80" s="93" t="s">
        <v>69</v>
      </c>
      <c r="F80" s="37" t="s">
        <v>210</v>
      </c>
      <c r="G80" s="37" t="s">
        <v>102</v>
      </c>
      <c r="H80" s="23"/>
      <c r="I80" s="23"/>
      <c r="J80" s="254">
        <f>J81</f>
        <v>5</v>
      </c>
      <c r="K80" s="254">
        <f>K81</f>
        <v>0</v>
      </c>
      <c r="L80" s="231">
        <f t="shared" si="6"/>
        <v>0</v>
      </c>
    </row>
    <row r="81" spans="1:12" ht="81">
      <c r="A81" s="114"/>
      <c r="B81" s="108"/>
      <c r="C81" s="29" t="s">
        <v>298</v>
      </c>
      <c r="D81" s="18" t="s">
        <v>20</v>
      </c>
      <c r="E81" s="19" t="s">
        <v>69</v>
      </c>
      <c r="F81" s="18" t="s">
        <v>210</v>
      </c>
      <c r="G81" s="18" t="s">
        <v>299</v>
      </c>
      <c r="H81" s="20"/>
      <c r="I81" s="20"/>
      <c r="J81" s="120">
        <f>J82</f>
        <v>5</v>
      </c>
      <c r="K81" s="120">
        <f>K82</f>
        <v>0</v>
      </c>
      <c r="L81" s="237">
        <f t="shared" si="6"/>
        <v>0</v>
      </c>
    </row>
    <row r="82" spans="1:12" ht="20.25">
      <c r="A82" s="114"/>
      <c r="B82" s="108"/>
      <c r="C82" s="63" t="s">
        <v>107</v>
      </c>
      <c r="D82" s="25" t="s">
        <v>20</v>
      </c>
      <c r="E82" s="67" t="s">
        <v>69</v>
      </c>
      <c r="F82" s="67" t="s">
        <v>210</v>
      </c>
      <c r="G82" s="67" t="s">
        <v>299</v>
      </c>
      <c r="H82" s="67" t="s">
        <v>31</v>
      </c>
      <c r="I82" s="23" t="s">
        <v>108</v>
      </c>
      <c r="J82" s="116">
        <v>5</v>
      </c>
      <c r="K82" s="116">
        <v>0</v>
      </c>
      <c r="L82" s="232">
        <f t="shared" si="6"/>
        <v>0</v>
      </c>
    </row>
    <row r="83" spans="1:12" ht="20.25">
      <c r="A83" s="114"/>
      <c r="B83" s="108"/>
      <c r="C83" s="49" t="s">
        <v>70</v>
      </c>
      <c r="D83" s="16" t="s">
        <v>20</v>
      </c>
      <c r="E83" s="16" t="s">
        <v>69</v>
      </c>
      <c r="F83" s="16" t="s">
        <v>71</v>
      </c>
      <c r="G83" s="16"/>
      <c r="H83" s="16"/>
      <c r="I83" s="16"/>
      <c r="J83" s="115">
        <f aca="true" t="shared" si="7" ref="J83:K85">J84</f>
        <v>200</v>
      </c>
      <c r="K83" s="115">
        <f t="shared" si="7"/>
        <v>0</v>
      </c>
      <c r="L83" s="231">
        <f t="shared" si="6"/>
        <v>0</v>
      </c>
    </row>
    <row r="84" spans="1:12" ht="18.75" customHeight="1">
      <c r="A84" s="114"/>
      <c r="B84" s="108"/>
      <c r="C84" s="29" t="s">
        <v>72</v>
      </c>
      <c r="D84" s="18" t="s">
        <v>20</v>
      </c>
      <c r="E84" s="18" t="s">
        <v>69</v>
      </c>
      <c r="F84" s="18" t="s">
        <v>71</v>
      </c>
      <c r="G84" s="18" t="s">
        <v>73</v>
      </c>
      <c r="H84" s="18" t="s">
        <v>22</v>
      </c>
      <c r="I84" s="18" t="s">
        <v>22</v>
      </c>
      <c r="J84" s="117">
        <f t="shared" si="7"/>
        <v>200</v>
      </c>
      <c r="K84" s="117">
        <f t="shared" si="7"/>
        <v>0</v>
      </c>
      <c r="L84" s="237">
        <f t="shared" si="6"/>
        <v>0</v>
      </c>
    </row>
    <row r="85" spans="1:12" ht="40.5">
      <c r="A85" s="114"/>
      <c r="B85" s="108"/>
      <c r="C85" s="81" t="s">
        <v>74</v>
      </c>
      <c r="D85" s="47" t="s">
        <v>20</v>
      </c>
      <c r="E85" s="35" t="s">
        <v>69</v>
      </c>
      <c r="F85" s="30" t="s">
        <v>71</v>
      </c>
      <c r="G85" s="30" t="s">
        <v>75</v>
      </c>
      <c r="H85" s="22"/>
      <c r="I85" s="22"/>
      <c r="J85" s="255">
        <f t="shared" si="7"/>
        <v>200</v>
      </c>
      <c r="K85" s="255">
        <f t="shared" si="7"/>
        <v>0</v>
      </c>
      <c r="L85" s="236">
        <f t="shared" si="6"/>
        <v>0</v>
      </c>
    </row>
    <row r="86" spans="1:12" ht="20.25">
      <c r="A86" s="114"/>
      <c r="B86" s="108"/>
      <c r="C86" s="95" t="s">
        <v>35</v>
      </c>
      <c r="D86" s="23" t="s">
        <v>20</v>
      </c>
      <c r="E86" s="23" t="s">
        <v>69</v>
      </c>
      <c r="F86" s="23" t="s">
        <v>71</v>
      </c>
      <c r="G86" s="23" t="s">
        <v>75</v>
      </c>
      <c r="H86" s="23" t="s">
        <v>31</v>
      </c>
      <c r="I86" s="23" t="s">
        <v>32</v>
      </c>
      <c r="J86" s="116">
        <v>200</v>
      </c>
      <c r="K86" s="116">
        <v>0</v>
      </c>
      <c r="L86" s="232">
        <f t="shared" si="6"/>
        <v>0</v>
      </c>
    </row>
    <row r="87" spans="1:12" ht="20.25">
      <c r="A87" s="114"/>
      <c r="B87" s="108"/>
      <c r="C87" s="50" t="s">
        <v>77</v>
      </c>
      <c r="D87" s="14" t="s">
        <v>20</v>
      </c>
      <c r="E87" s="14" t="s">
        <v>78</v>
      </c>
      <c r="F87" s="14" t="s">
        <v>78</v>
      </c>
      <c r="G87" s="14"/>
      <c r="H87" s="14"/>
      <c r="I87" s="14"/>
      <c r="J87" s="115">
        <f>J88+J92</f>
        <v>1144</v>
      </c>
      <c r="K87" s="115">
        <f>K88+K92</f>
        <v>7.1</v>
      </c>
      <c r="L87" s="231">
        <f t="shared" si="6"/>
        <v>0.006206293706293706</v>
      </c>
    </row>
    <row r="88" spans="1:12" ht="20.25">
      <c r="A88" s="114"/>
      <c r="B88" s="108"/>
      <c r="C88" s="49" t="s">
        <v>79</v>
      </c>
      <c r="D88" s="16" t="s">
        <v>20</v>
      </c>
      <c r="E88" s="16" t="s">
        <v>78</v>
      </c>
      <c r="F88" s="16" t="s">
        <v>80</v>
      </c>
      <c r="G88" s="16"/>
      <c r="H88" s="16"/>
      <c r="I88" s="16"/>
      <c r="J88" s="115">
        <f aca="true" t="shared" si="8" ref="J88:K90">J89</f>
        <v>24</v>
      </c>
      <c r="K88" s="115">
        <f t="shared" si="8"/>
        <v>6</v>
      </c>
      <c r="L88" s="231">
        <f t="shared" si="6"/>
        <v>0.25</v>
      </c>
    </row>
    <row r="89" spans="1:12" ht="23.25" customHeight="1">
      <c r="A89" s="114"/>
      <c r="B89" s="108"/>
      <c r="C89" s="48" t="s">
        <v>81</v>
      </c>
      <c r="D89" s="41" t="s">
        <v>20</v>
      </c>
      <c r="E89" s="41" t="s">
        <v>78</v>
      </c>
      <c r="F89" s="41" t="s">
        <v>80</v>
      </c>
      <c r="G89" s="41" t="s">
        <v>82</v>
      </c>
      <c r="H89" s="41"/>
      <c r="I89" s="41"/>
      <c r="J89" s="117">
        <f t="shared" si="8"/>
        <v>24</v>
      </c>
      <c r="K89" s="117">
        <f t="shared" si="8"/>
        <v>6</v>
      </c>
      <c r="L89" s="231">
        <f t="shared" si="6"/>
        <v>0.25</v>
      </c>
    </row>
    <row r="90" spans="1:12" ht="43.5" customHeight="1">
      <c r="A90" s="114"/>
      <c r="B90" s="108"/>
      <c r="C90" s="29" t="s">
        <v>83</v>
      </c>
      <c r="D90" s="18" t="s">
        <v>20</v>
      </c>
      <c r="E90" s="18" t="s">
        <v>78</v>
      </c>
      <c r="F90" s="18" t="s">
        <v>80</v>
      </c>
      <c r="G90" s="18" t="s">
        <v>84</v>
      </c>
      <c r="H90" s="18"/>
      <c r="I90" s="18"/>
      <c r="J90" s="117">
        <f t="shared" si="8"/>
        <v>24</v>
      </c>
      <c r="K90" s="117">
        <f t="shared" si="8"/>
        <v>6</v>
      </c>
      <c r="L90" s="237">
        <f t="shared" si="6"/>
        <v>0.25</v>
      </c>
    </row>
    <row r="91" spans="1:12" ht="20.25">
      <c r="A91" s="114"/>
      <c r="B91" s="108"/>
      <c r="C91" s="95" t="s">
        <v>35</v>
      </c>
      <c r="D91" s="23" t="s">
        <v>20</v>
      </c>
      <c r="E91" s="23" t="s">
        <v>78</v>
      </c>
      <c r="F91" s="23" t="s">
        <v>80</v>
      </c>
      <c r="G91" s="23" t="s">
        <v>84</v>
      </c>
      <c r="H91" s="23" t="s">
        <v>31</v>
      </c>
      <c r="I91" s="23" t="s">
        <v>32</v>
      </c>
      <c r="J91" s="116">
        <v>24</v>
      </c>
      <c r="K91" s="116">
        <v>6</v>
      </c>
      <c r="L91" s="232">
        <f t="shared" si="6"/>
        <v>0.25</v>
      </c>
    </row>
    <row r="92" spans="1:12" ht="20.25">
      <c r="A92" s="114"/>
      <c r="B92" s="108"/>
      <c r="C92" s="80" t="s">
        <v>85</v>
      </c>
      <c r="D92" s="37" t="s">
        <v>20</v>
      </c>
      <c r="E92" s="37" t="s">
        <v>78</v>
      </c>
      <c r="F92" s="37" t="s">
        <v>86</v>
      </c>
      <c r="G92" s="37"/>
      <c r="H92" s="23"/>
      <c r="I92" s="23"/>
      <c r="J92" s="12">
        <f>J96+J102+J106</f>
        <v>1120</v>
      </c>
      <c r="K92" s="12">
        <f>K96+K102+K106</f>
        <v>1.1</v>
      </c>
      <c r="L92" s="231">
        <f t="shared" si="6"/>
        <v>0.0009821428571428572</v>
      </c>
    </row>
    <row r="93" spans="1:12" ht="40.5" customHeight="1" hidden="1">
      <c r="A93" s="114"/>
      <c r="B93" s="108"/>
      <c r="C93" s="49" t="s">
        <v>87</v>
      </c>
      <c r="D93" s="37" t="s">
        <v>20</v>
      </c>
      <c r="E93" s="37" t="s">
        <v>78</v>
      </c>
      <c r="F93" s="37" t="s">
        <v>86</v>
      </c>
      <c r="G93" s="37" t="s">
        <v>88</v>
      </c>
      <c r="H93" s="23"/>
      <c r="I93" s="23"/>
      <c r="J93" s="12">
        <f>J94</f>
        <v>0</v>
      </c>
      <c r="K93" s="12">
        <f>K94</f>
        <v>0</v>
      </c>
      <c r="L93" s="231" t="e">
        <f t="shared" si="6"/>
        <v>#DIV/0!</v>
      </c>
    </row>
    <row r="94" spans="1:12" ht="27" customHeight="1" hidden="1">
      <c r="A94" s="114"/>
      <c r="B94" s="108"/>
      <c r="C94" s="96" t="s">
        <v>89</v>
      </c>
      <c r="D94" s="18" t="s">
        <v>20</v>
      </c>
      <c r="E94" s="19" t="s">
        <v>78</v>
      </c>
      <c r="F94" s="18" t="s">
        <v>86</v>
      </c>
      <c r="G94" s="18" t="s">
        <v>90</v>
      </c>
      <c r="H94" s="20"/>
      <c r="I94" s="20"/>
      <c r="J94" s="117">
        <f>J95</f>
        <v>0</v>
      </c>
      <c r="K94" s="117">
        <f>K95</f>
        <v>0</v>
      </c>
      <c r="L94" s="231" t="e">
        <f t="shared" si="6"/>
        <v>#DIV/0!</v>
      </c>
    </row>
    <row r="95" spans="1:12" ht="20.25" customHeight="1" hidden="1">
      <c r="A95" s="114"/>
      <c r="B95" s="108"/>
      <c r="C95" s="46" t="s">
        <v>35</v>
      </c>
      <c r="D95" s="23" t="s">
        <v>20</v>
      </c>
      <c r="E95" s="23" t="s">
        <v>78</v>
      </c>
      <c r="F95" s="23" t="s">
        <v>86</v>
      </c>
      <c r="G95" s="23" t="s">
        <v>90</v>
      </c>
      <c r="H95" s="23" t="s">
        <v>31</v>
      </c>
      <c r="I95" s="23" t="s">
        <v>32</v>
      </c>
      <c r="J95" s="116"/>
      <c r="K95" s="116"/>
      <c r="L95" s="231" t="e">
        <f t="shared" si="6"/>
        <v>#DIV/0!</v>
      </c>
    </row>
    <row r="96" spans="1:12" ht="40.5">
      <c r="A96" s="114"/>
      <c r="B96" s="108"/>
      <c r="C96" s="49" t="s">
        <v>87</v>
      </c>
      <c r="D96" s="41" t="s">
        <v>20</v>
      </c>
      <c r="E96" s="34" t="s">
        <v>78</v>
      </c>
      <c r="F96" s="16" t="s">
        <v>86</v>
      </c>
      <c r="G96" s="16" t="s">
        <v>88</v>
      </c>
      <c r="H96" s="26"/>
      <c r="I96" s="23"/>
      <c r="J96" s="254">
        <f>J99+J97</f>
        <v>600</v>
      </c>
      <c r="K96" s="254">
        <f>K99+K97</f>
        <v>0</v>
      </c>
      <c r="L96" s="231">
        <f t="shared" si="6"/>
        <v>0</v>
      </c>
    </row>
    <row r="97" spans="1:12" ht="20.25">
      <c r="A97" s="114"/>
      <c r="B97" s="108"/>
      <c r="C97" s="29" t="s">
        <v>283</v>
      </c>
      <c r="D97" s="18" t="s">
        <v>20</v>
      </c>
      <c r="E97" s="19" t="s">
        <v>78</v>
      </c>
      <c r="F97" s="18" t="s">
        <v>86</v>
      </c>
      <c r="G97" s="18" t="s">
        <v>282</v>
      </c>
      <c r="H97" s="20"/>
      <c r="I97" s="20"/>
      <c r="J97" s="120">
        <f>J98</f>
        <v>100</v>
      </c>
      <c r="K97" s="120">
        <f>K98</f>
        <v>0</v>
      </c>
      <c r="L97" s="237">
        <f t="shared" si="6"/>
        <v>0</v>
      </c>
    </row>
    <row r="98" spans="1:12" ht="20.25">
      <c r="A98" s="114"/>
      <c r="B98" s="108"/>
      <c r="C98" s="101" t="s">
        <v>35</v>
      </c>
      <c r="D98" s="25" t="s">
        <v>20</v>
      </c>
      <c r="E98" s="25" t="s">
        <v>78</v>
      </c>
      <c r="F98" s="25" t="s">
        <v>86</v>
      </c>
      <c r="G98" s="25" t="s">
        <v>282</v>
      </c>
      <c r="H98" s="25" t="s">
        <v>31</v>
      </c>
      <c r="I98" s="25" t="s">
        <v>32</v>
      </c>
      <c r="J98" s="256">
        <v>100</v>
      </c>
      <c r="K98" s="256">
        <v>0</v>
      </c>
      <c r="L98" s="232">
        <f t="shared" si="6"/>
        <v>0</v>
      </c>
    </row>
    <row r="99" spans="1:12" ht="40.5">
      <c r="A99" s="114"/>
      <c r="B99" s="108"/>
      <c r="C99" s="29" t="s">
        <v>89</v>
      </c>
      <c r="D99" s="18" t="s">
        <v>20</v>
      </c>
      <c r="E99" s="19" t="s">
        <v>78</v>
      </c>
      <c r="F99" s="18" t="s">
        <v>86</v>
      </c>
      <c r="G99" s="18" t="s">
        <v>90</v>
      </c>
      <c r="H99" s="20"/>
      <c r="I99" s="20"/>
      <c r="J99" s="120">
        <f>J100</f>
        <v>500</v>
      </c>
      <c r="K99" s="120">
        <f>K100</f>
        <v>0</v>
      </c>
      <c r="L99" s="237">
        <f t="shared" si="6"/>
        <v>0</v>
      </c>
    </row>
    <row r="100" spans="1:12" ht="20.25">
      <c r="A100" s="114"/>
      <c r="B100" s="108"/>
      <c r="C100" s="92" t="s">
        <v>35</v>
      </c>
      <c r="D100" s="25" t="s">
        <v>20</v>
      </c>
      <c r="E100" s="25" t="s">
        <v>78</v>
      </c>
      <c r="F100" s="25" t="s">
        <v>86</v>
      </c>
      <c r="G100" s="25" t="s">
        <v>90</v>
      </c>
      <c r="H100" s="25" t="s">
        <v>31</v>
      </c>
      <c r="I100" s="25" t="s">
        <v>32</v>
      </c>
      <c r="J100" s="121">
        <v>500</v>
      </c>
      <c r="K100" s="121">
        <v>0</v>
      </c>
      <c r="L100" s="232">
        <f t="shared" si="6"/>
        <v>0</v>
      </c>
    </row>
    <row r="101" spans="1:12" ht="20.25" customHeight="1" hidden="1">
      <c r="A101" s="114"/>
      <c r="B101" s="108"/>
      <c r="C101" s="46" t="s">
        <v>107</v>
      </c>
      <c r="D101" s="23" t="s">
        <v>20</v>
      </c>
      <c r="E101" s="23" t="s">
        <v>78</v>
      </c>
      <c r="F101" s="23" t="s">
        <v>86</v>
      </c>
      <c r="G101" s="23" t="s">
        <v>90</v>
      </c>
      <c r="H101" s="23" t="s">
        <v>31</v>
      </c>
      <c r="I101" s="23" t="s">
        <v>108</v>
      </c>
      <c r="J101" s="116">
        <v>0</v>
      </c>
      <c r="K101" s="116">
        <v>0</v>
      </c>
      <c r="L101" s="231" t="e">
        <f t="shared" si="6"/>
        <v>#DIV/0!</v>
      </c>
    </row>
    <row r="102" spans="1:12" ht="44.25" customHeight="1">
      <c r="A102" s="114"/>
      <c r="B102" s="108"/>
      <c r="C102" s="49" t="s">
        <v>169</v>
      </c>
      <c r="D102" s="37" t="s">
        <v>20</v>
      </c>
      <c r="E102" s="37" t="s">
        <v>78</v>
      </c>
      <c r="F102" s="37" t="s">
        <v>86</v>
      </c>
      <c r="G102" s="37" t="s">
        <v>166</v>
      </c>
      <c r="H102" s="23"/>
      <c r="I102" s="23"/>
      <c r="J102" s="12">
        <f>J103</f>
        <v>500</v>
      </c>
      <c r="K102" s="12">
        <f>K103</f>
        <v>1.1</v>
      </c>
      <c r="L102" s="231">
        <f t="shared" si="6"/>
        <v>0.0022</v>
      </c>
    </row>
    <row r="103" spans="1:12" ht="20.25">
      <c r="A103" s="114"/>
      <c r="B103" s="108"/>
      <c r="C103" s="29" t="s">
        <v>168</v>
      </c>
      <c r="D103" s="18" t="s">
        <v>20</v>
      </c>
      <c r="E103" s="19" t="s">
        <v>78</v>
      </c>
      <c r="F103" s="18" t="s">
        <v>86</v>
      </c>
      <c r="G103" s="18" t="s">
        <v>167</v>
      </c>
      <c r="H103" s="20"/>
      <c r="I103" s="20"/>
      <c r="J103" s="117">
        <f>J104+J105</f>
        <v>500</v>
      </c>
      <c r="K103" s="117">
        <f>K104+K105</f>
        <v>1.1</v>
      </c>
      <c r="L103" s="235">
        <f t="shared" si="6"/>
        <v>0.0022</v>
      </c>
    </row>
    <row r="104" spans="1:12" ht="20.25">
      <c r="A104" s="114"/>
      <c r="B104" s="108"/>
      <c r="C104" s="91" t="s">
        <v>35</v>
      </c>
      <c r="D104" s="22" t="s">
        <v>20</v>
      </c>
      <c r="E104" s="22" t="s">
        <v>78</v>
      </c>
      <c r="F104" s="22" t="s">
        <v>86</v>
      </c>
      <c r="G104" s="22" t="s">
        <v>167</v>
      </c>
      <c r="H104" s="22" t="s">
        <v>31</v>
      </c>
      <c r="I104" s="22" t="s">
        <v>32</v>
      </c>
      <c r="J104" s="119">
        <v>450</v>
      </c>
      <c r="K104" s="119">
        <v>1.1</v>
      </c>
      <c r="L104" s="236">
        <f t="shared" si="6"/>
        <v>0.002444444444444445</v>
      </c>
    </row>
    <row r="105" spans="1:12" ht="20.25">
      <c r="A105" s="114"/>
      <c r="B105" s="108"/>
      <c r="C105" s="46" t="s">
        <v>107</v>
      </c>
      <c r="D105" s="25" t="s">
        <v>20</v>
      </c>
      <c r="E105" s="25" t="s">
        <v>78</v>
      </c>
      <c r="F105" s="25" t="s">
        <v>86</v>
      </c>
      <c r="G105" s="25" t="s">
        <v>167</v>
      </c>
      <c r="H105" s="25" t="s">
        <v>31</v>
      </c>
      <c r="I105" s="25" t="s">
        <v>108</v>
      </c>
      <c r="J105" s="121">
        <v>50</v>
      </c>
      <c r="K105" s="121">
        <v>0</v>
      </c>
      <c r="L105" s="232">
        <f t="shared" si="6"/>
        <v>0</v>
      </c>
    </row>
    <row r="106" spans="1:12" ht="20.25">
      <c r="A106" s="114"/>
      <c r="B106" s="108"/>
      <c r="C106" s="80" t="s">
        <v>101</v>
      </c>
      <c r="D106" s="37" t="s">
        <v>20</v>
      </c>
      <c r="E106" s="93" t="s">
        <v>78</v>
      </c>
      <c r="F106" s="37" t="s">
        <v>86</v>
      </c>
      <c r="G106" s="37" t="s">
        <v>102</v>
      </c>
      <c r="H106" s="23"/>
      <c r="I106" s="23"/>
      <c r="J106" s="254">
        <f>J107</f>
        <v>20</v>
      </c>
      <c r="K106" s="254">
        <f>K107</f>
        <v>0</v>
      </c>
      <c r="L106" s="231">
        <f t="shared" si="6"/>
        <v>0</v>
      </c>
    </row>
    <row r="107" spans="1:12" ht="60.75">
      <c r="A107" s="114"/>
      <c r="B107" s="108"/>
      <c r="C107" s="29" t="s">
        <v>201</v>
      </c>
      <c r="D107" s="18" t="s">
        <v>20</v>
      </c>
      <c r="E107" s="19" t="s">
        <v>78</v>
      </c>
      <c r="F107" s="18" t="s">
        <v>86</v>
      </c>
      <c r="G107" s="18" t="s">
        <v>199</v>
      </c>
      <c r="H107" s="20"/>
      <c r="I107" s="20"/>
      <c r="J107" s="120">
        <f>J108</f>
        <v>20</v>
      </c>
      <c r="K107" s="120">
        <f>K108</f>
        <v>0</v>
      </c>
      <c r="L107" s="237">
        <f t="shared" si="6"/>
        <v>0</v>
      </c>
    </row>
    <row r="108" spans="1:12" ht="40.5">
      <c r="A108" s="114"/>
      <c r="B108" s="108"/>
      <c r="C108" s="63" t="s">
        <v>273</v>
      </c>
      <c r="D108" s="25" t="s">
        <v>20</v>
      </c>
      <c r="E108" s="67" t="s">
        <v>78</v>
      </c>
      <c r="F108" s="67" t="s">
        <v>86</v>
      </c>
      <c r="G108" s="67" t="s">
        <v>199</v>
      </c>
      <c r="H108" s="67" t="s">
        <v>272</v>
      </c>
      <c r="I108" s="23" t="s">
        <v>32</v>
      </c>
      <c r="J108" s="116">
        <v>20</v>
      </c>
      <c r="K108" s="116">
        <v>0</v>
      </c>
      <c r="L108" s="232">
        <f t="shared" si="6"/>
        <v>0</v>
      </c>
    </row>
    <row r="109" spans="1:12" s="51" customFormat="1" ht="20.25">
      <c r="A109" s="114"/>
      <c r="B109" s="108"/>
      <c r="C109" s="50" t="s">
        <v>91</v>
      </c>
      <c r="D109" s="14" t="s">
        <v>20</v>
      </c>
      <c r="E109" s="14" t="s">
        <v>92</v>
      </c>
      <c r="F109" s="14" t="s">
        <v>92</v>
      </c>
      <c r="G109" s="14" t="s">
        <v>22</v>
      </c>
      <c r="H109" s="14" t="s">
        <v>22</v>
      </c>
      <c r="I109" s="14" t="s">
        <v>22</v>
      </c>
      <c r="J109" s="115">
        <f>J110+J128+J154</f>
        <v>29481.5</v>
      </c>
      <c r="K109" s="115">
        <f>K110+K128+K154</f>
        <v>1644.6999999999998</v>
      </c>
      <c r="L109" s="231">
        <f t="shared" si="6"/>
        <v>0.055787527771653404</v>
      </c>
    </row>
    <row r="110" spans="1:12" s="51" customFormat="1" ht="20.25">
      <c r="A110" s="114"/>
      <c r="B110" s="108"/>
      <c r="C110" s="50" t="s">
        <v>93</v>
      </c>
      <c r="D110" s="16" t="s">
        <v>20</v>
      </c>
      <c r="E110" s="16" t="s">
        <v>92</v>
      </c>
      <c r="F110" s="16" t="s">
        <v>94</v>
      </c>
      <c r="G110" s="14"/>
      <c r="H110" s="14"/>
      <c r="I110" s="14"/>
      <c r="J110" s="115">
        <f>J118+J111+J126</f>
        <v>15981.6</v>
      </c>
      <c r="K110" s="115">
        <f>K118+K111+K126</f>
        <v>391.8</v>
      </c>
      <c r="L110" s="231">
        <f t="shared" si="6"/>
        <v>0.024515693047004055</v>
      </c>
    </row>
    <row r="111" spans="1:12" s="51" customFormat="1" ht="64.5" customHeight="1">
      <c r="A111" s="114"/>
      <c r="B111" s="108"/>
      <c r="C111" s="52" t="s">
        <v>175</v>
      </c>
      <c r="D111" s="16" t="s">
        <v>20</v>
      </c>
      <c r="E111" s="16" t="s">
        <v>92</v>
      </c>
      <c r="F111" s="16" t="s">
        <v>94</v>
      </c>
      <c r="G111" s="14" t="s">
        <v>174</v>
      </c>
      <c r="H111" s="14"/>
      <c r="I111" s="14"/>
      <c r="J111" s="115">
        <f>J112</f>
        <v>13037.7</v>
      </c>
      <c r="K111" s="115">
        <f>K112</f>
        <v>0</v>
      </c>
      <c r="L111" s="231">
        <f t="shared" si="6"/>
        <v>0</v>
      </c>
    </row>
    <row r="112" spans="1:12" s="51" customFormat="1" ht="108.75" customHeight="1">
      <c r="A112" s="114"/>
      <c r="B112" s="108"/>
      <c r="C112" s="52" t="s">
        <v>293</v>
      </c>
      <c r="D112" s="16" t="s">
        <v>20</v>
      </c>
      <c r="E112" s="16" t="s">
        <v>92</v>
      </c>
      <c r="F112" s="16" t="s">
        <v>94</v>
      </c>
      <c r="G112" s="14" t="s">
        <v>292</v>
      </c>
      <c r="H112" s="14"/>
      <c r="I112" s="14"/>
      <c r="J112" s="115">
        <f>J113+J115</f>
        <v>13037.7</v>
      </c>
      <c r="K112" s="115">
        <f>K113+K115</f>
        <v>0</v>
      </c>
      <c r="L112" s="231">
        <f t="shared" si="6"/>
        <v>0</v>
      </c>
    </row>
    <row r="113" spans="1:12" s="51" customFormat="1" ht="99.75" customHeight="1">
      <c r="A113" s="114"/>
      <c r="B113" s="108"/>
      <c r="C113" s="53" t="s">
        <v>300</v>
      </c>
      <c r="D113" s="18" t="s">
        <v>20</v>
      </c>
      <c r="E113" s="19" t="s">
        <v>92</v>
      </c>
      <c r="F113" s="18" t="s">
        <v>94</v>
      </c>
      <c r="G113" s="19" t="s">
        <v>291</v>
      </c>
      <c r="H113" s="19"/>
      <c r="I113" s="54"/>
      <c r="J113" s="117">
        <f>J114</f>
        <v>8015.6</v>
      </c>
      <c r="K113" s="117">
        <f>K114</f>
        <v>0</v>
      </c>
      <c r="L113" s="237">
        <f t="shared" si="6"/>
        <v>0</v>
      </c>
    </row>
    <row r="114" spans="1:12" s="51" customFormat="1" ht="45" customHeight="1">
      <c r="A114" s="114"/>
      <c r="B114" s="108"/>
      <c r="C114" s="95" t="s">
        <v>296</v>
      </c>
      <c r="D114" s="23" t="s">
        <v>20</v>
      </c>
      <c r="E114" s="23" t="s">
        <v>92</v>
      </c>
      <c r="F114" s="23" t="s">
        <v>94</v>
      </c>
      <c r="G114" s="23" t="s">
        <v>291</v>
      </c>
      <c r="H114" s="23" t="s">
        <v>20</v>
      </c>
      <c r="I114" s="56" t="s">
        <v>297</v>
      </c>
      <c r="J114" s="116">
        <v>8015.6</v>
      </c>
      <c r="K114" s="116">
        <v>0</v>
      </c>
      <c r="L114" s="232">
        <f t="shared" si="6"/>
        <v>0</v>
      </c>
    </row>
    <row r="115" spans="1:12" s="51" customFormat="1" ht="87" customHeight="1">
      <c r="A115" s="114"/>
      <c r="B115" s="108"/>
      <c r="C115" s="100" t="s">
        <v>301</v>
      </c>
      <c r="D115" s="18" t="s">
        <v>20</v>
      </c>
      <c r="E115" s="19" t="s">
        <v>92</v>
      </c>
      <c r="F115" s="18" t="s">
        <v>94</v>
      </c>
      <c r="G115" s="18" t="s">
        <v>290</v>
      </c>
      <c r="H115" s="20"/>
      <c r="I115" s="54"/>
      <c r="J115" s="117">
        <f>J116+J117</f>
        <v>5022.1</v>
      </c>
      <c r="K115" s="117">
        <f>K116+K117</f>
        <v>0</v>
      </c>
      <c r="L115" s="235">
        <f t="shared" si="6"/>
        <v>0</v>
      </c>
    </row>
    <row r="116" spans="1:12" s="51" customFormat="1" ht="40.5" customHeight="1">
      <c r="A116" s="114"/>
      <c r="B116" s="108"/>
      <c r="C116" s="192" t="s">
        <v>296</v>
      </c>
      <c r="D116" s="22" t="s">
        <v>20</v>
      </c>
      <c r="E116" s="22" t="s">
        <v>92</v>
      </c>
      <c r="F116" s="22" t="s">
        <v>94</v>
      </c>
      <c r="G116" s="22" t="s">
        <v>290</v>
      </c>
      <c r="H116" s="22" t="s">
        <v>20</v>
      </c>
      <c r="I116" s="70" t="s">
        <v>297</v>
      </c>
      <c r="J116" s="119">
        <v>3515.5</v>
      </c>
      <c r="K116" s="119">
        <v>0</v>
      </c>
      <c r="L116" s="236">
        <f t="shared" si="6"/>
        <v>0</v>
      </c>
    </row>
    <row r="117" spans="1:12" s="51" customFormat="1" ht="20.25" customHeight="1">
      <c r="A117" s="114"/>
      <c r="B117" s="108"/>
      <c r="C117" s="55" t="s">
        <v>107</v>
      </c>
      <c r="D117" s="23" t="s">
        <v>20</v>
      </c>
      <c r="E117" s="23" t="s">
        <v>92</v>
      </c>
      <c r="F117" s="23" t="s">
        <v>94</v>
      </c>
      <c r="G117" s="23" t="s">
        <v>290</v>
      </c>
      <c r="H117" s="23" t="s">
        <v>20</v>
      </c>
      <c r="I117" s="56" t="s">
        <v>108</v>
      </c>
      <c r="J117" s="116">
        <v>1506.6</v>
      </c>
      <c r="K117" s="116">
        <v>0</v>
      </c>
      <c r="L117" s="232">
        <f t="shared" si="6"/>
        <v>0</v>
      </c>
    </row>
    <row r="118" spans="1:12" s="51" customFormat="1" ht="20.25">
      <c r="A118" s="114"/>
      <c r="B118" s="108"/>
      <c r="C118" s="97" t="s">
        <v>96</v>
      </c>
      <c r="D118" s="16" t="s">
        <v>20</v>
      </c>
      <c r="E118" s="16" t="s">
        <v>92</v>
      </c>
      <c r="F118" s="16" t="s">
        <v>94</v>
      </c>
      <c r="G118" s="57" t="s">
        <v>97</v>
      </c>
      <c r="H118" s="57"/>
      <c r="I118" s="58"/>
      <c r="J118" s="115">
        <f>J119+J121</f>
        <v>1450.5</v>
      </c>
      <c r="K118" s="115">
        <f>K119+K121</f>
        <v>391.8</v>
      </c>
      <c r="L118" s="231">
        <f t="shared" si="6"/>
        <v>0.2701137538779731</v>
      </c>
    </row>
    <row r="119" spans="1:12" s="51" customFormat="1" ht="60.75">
      <c r="A119" s="114"/>
      <c r="B119" s="108"/>
      <c r="C119" s="29" t="s">
        <v>100</v>
      </c>
      <c r="D119" s="18" t="s">
        <v>20</v>
      </c>
      <c r="E119" s="19" t="s">
        <v>92</v>
      </c>
      <c r="F119" s="18" t="s">
        <v>94</v>
      </c>
      <c r="G119" s="18" t="s">
        <v>187</v>
      </c>
      <c r="H119" s="19"/>
      <c r="I119" s="20"/>
      <c r="J119" s="120">
        <f>J120</f>
        <v>1000</v>
      </c>
      <c r="K119" s="120">
        <f>K120</f>
        <v>0</v>
      </c>
      <c r="L119" s="237">
        <f t="shared" si="6"/>
        <v>0</v>
      </c>
    </row>
    <row r="120" spans="1:12" s="51" customFormat="1" ht="20.25">
      <c r="A120" s="114"/>
      <c r="B120" s="108"/>
      <c r="C120" s="55" t="s">
        <v>107</v>
      </c>
      <c r="D120" s="25" t="s">
        <v>20</v>
      </c>
      <c r="E120" s="25" t="s">
        <v>92</v>
      </c>
      <c r="F120" s="25" t="s">
        <v>94</v>
      </c>
      <c r="G120" s="25" t="s">
        <v>187</v>
      </c>
      <c r="H120" s="25" t="s">
        <v>31</v>
      </c>
      <c r="I120" s="25" t="s">
        <v>108</v>
      </c>
      <c r="J120" s="121">
        <v>1000</v>
      </c>
      <c r="K120" s="121">
        <v>0</v>
      </c>
      <c r="L120" s="232">
        <f t="shared" si="6"/>
        <v>0</v>
      </c>
    </row>
    <row r="121" spans="1:12" s="51" customFormat="1" ht="20.25">
      <c r="A121" s="114"/>
      <c r="B121" s="108"/>
      <c r="C121" s="104" t="s">
        <v>177</v>
      </c>
      <c r="D121" s="30" t="s">
        <v>20</v>
      </c>
      <c r="E121" s="30" t="s">
        <v>92</v>
      </c>
      <c r="F121" s="30" t="s">
        <v>94</v>
      </c>
      <c r="G121" s="60" t="s">
        <v>178</v>
      </c>
      <c r="H121" s="60"/>
      <c r="I121" s="61"/>
      <c r="J121" s="122">
        <f>J124+J123+J125+J122</f>
        <v>450.5</v>
      </c>
      <c r="K121" s="122">
        <f>K124+K123+K125+K122</f>
        <v>391.8</v>
      </c>
      <c r="L121" s="235">
        <f t="shared" si="6"/>
        <v>0.869700332963374</v>
      </c>
    </row>
    <row r="122" spans="1:12" s="51" customFormat="1" ht="20.25">
      <c r="A122" s="114"/>
      <c r="B122" s="108"/>
      <c r="C122" s="154" t="s">
        <v>107</v>
      </c>
      <c r="D122" s="22" t="s">
        <v>20</v>
      </c>
      <c r="E122" s="22" t="s">
        <v>92</v>
      </c>
      <c r="F122" s="22" t="s">
        <v>94</v>
      </c>
      <c r="G122" s="62" t="s">
        <v>178</v>
      </c>
      <c r="H122" s="22" t="s">
        <v>31</v>
      </c>
      <c r="I122" s="22" t="s">
        <v>108</v>
      </c>
      <c r="J122" s="119">
        <v>70.5</v>
      </c>
      <c r="K122" s="119">
        <v>11.8</v>
      </c>
      <c r="L122" s="236">
        <f t="shared" si="6"/>
        <v>0.16737588652482271</v>
      </c>
    </row>
    <row r="123" spans="1:12" s="51" customFormat="1" ht="60.75">
      <c r="A123" s="114"/>
      <c r="B123" s="108"/>
      <c r="C123" s="63" t="s">
        <v>245</v>
      </c>
      <c r="D123" s="25" t="s">
        <v>20</v>
      </c>
      <c r="E123" s="25" t="s">
        <v>92</v>
      </c>
      <c r="F123" s="25" t="s">
        <v>94</v>
      </c>
      <c r="G123" s="65" t="s">
        <v>178</v>
      </c>
      <c r="H123" s="25" t="s">
        <v>272</v>
      </c>
      <c r="I123" s="25" t="s">
        <v>204</v>
      </c>
      <c r="J123" s="121">
        <v>380</v>
      </c>
      <c r="K123" s="121">
        <v>380</v>
      </c>
      <c r="L123" s="232">
        <f t="shared" si="6"/>
        <v>1</v>
      </c>
    </row>
    <row r="124" spans="1:12" s="51" customFormat="1" ht="20.25" hidden="1">
      <c r="A124" s="114"/>
      <c r="B124" s="108"/>
      <c r="C124" s="190" t="s">
        <v>35</v>
      </c>
      <c r="D124" s="69" t="s">
        <v>20</v>
      </c>
      <c r="E124" s="69" t="s">
        <v>92</v>
      </c>
      <c r="F124" s="69" t="s">
        <v>94</v>
      </c>
      <c r="G124" s="191" t="s">
        <v>178</v>
      </c>
      <c r="H124" s="69" t="s">
        <v>31</v>
      </c>
      <c r="I124" s="69" t="s">
        <v>32</v>
      </c>
      <c r="J124" s="248">
        <v>0</v>
      </c>
      <c r="K124" s="248">
        <v>0</v>
      </c>
      <c r="L124" s="231" t="e">
        <f t="shared" si="6"/>
        <v>#DIV/0!</v>
      </c>
    </row>
    <row r="125" spans="1:12" s="51" customFormat="1" ht="20.25" hidden="1">
      <c r="A125" s="114"/>
      <c r="B125" s="108"/>
      <c r="C125" s="46" t="s">
        <v>107</v>
      </c>
      <c r="D125" s="25" t="s">
        <v>20</v>
      </c>
      <c r="E125" s="25" t="s">
        <v>92</v>
      </c>
      <c r="F125" s="25" t="s">
        <v>94</v>
      </c>
      <c r="G125" s="65" t="s">
        <v>178</v>
      </c>
      <c r="H125" s="25" t="s">
        <v>31</v>
      </c>
      <c r="I125" s="25" t="s">
        <v>108</v>
      </c>
      <c r="J125" s="121">
        <v>0</v>
      </c>
      <c r="K125" s="121">
        <v>0</v>
      </c>
      <c r="L125" s="231" t="e">
        <f t="shared" si="6"/>
        <v>#DIV/0!</v>
      </c>
    </row>
    <row r="126" spans="1:12" s="51" customFormat="1" ht="20.25">
      <c r="A126" s="114"/>
      <c r="B126" s="108"/>
      <c r="C126" s="59" t="s">
        <v>294</v>
      </c>
      <c r="D126" s="18" t="s">
        <v>20</v>
      </c>
      <c r="E126" s="19" t="s">
        <v>92</v>
      </c>
      <c r="F126" s="18" t="s">
        <v>94</v>
      </c>
      <c r="G126" s="18" t="s">
        <v>295</v>
      </c>
      <c r="H126" s="20"/>
      <c r="I126" s="20"/>
      <c r="J126" s="149">
        <f>J127</f>
        <v>1493.4</v>
      </c>
      <c r="K126" s="149">
        <f>K127</f>
        <v>0</v>
      </c>
      <c r="L126" s="237">
        <f t="shared" si="6"/>
        <v>0</v>
      </c>
    </row>
    <row r="127" spans="1:12" s="51" customFormat="1" ht="20.25">
      <c r="A127" s="114"/>
      <c r="B127" s="108"/>
      <c r="C127" s="46" t="s">
        <v>107</v>
      </c>
      <c r="D127" s="25" t="s">
        <v>20</v>
      </c>
      <c r="E127" s="25" t="s">
        <v>92</v>
      </c>
      <c r="F127" s="25" t="s">
        <v>94</v>
      </c>
      <c r="G127" s="25" t="s">
        <v>295</v>
      </c>
      <c r="H127" s="25" t="s">
        <v>31</v>
      </c>
      <c r="I127" s="25" t="s">
        <v>108</v>
      </c>
      <c r="J127" s="121">
        <v>1493.4</v>
      </c>
      <c r="K127" s="121">
        <v>0</v>
      </c>
      <c r="L127" s="232">
        <f t="shared" si="6"/>
        <v>0</v>
      </c>
    </row>
    <row r="128" spans="1:12" ht="20.25">
      <c r="A128" s="114"/>
      <c r="B128" s="108"/>
      <c r="C128" s="49" t="s">
        <v>103</v>
      </c>
      <c r="D128" s="16" t="s">
        <v>20</v>
      </c>
      <c r="E128" s="16" t="s">
        <v>92</v>
      </c>
      <c r="F128" s="16" t="s">
        <v>104</v>
      </c>
      <c r="G128" s="16"/>
      <c r="H128" s="16"/>
      <c r="I128" s="16"/>
      <c r="J128" s="115">
        <f>J132+J129+J148+J151</f>
        <v>2830</v>
      </c>
      <c r="K128" s="115">
        <f>K132+K129+K148+K151</f>
        <v>0</v>
      </c>
      <c r="L128" s="231">
        <f t="shared" si="6"/>
        <v>0</v>
      </c>
    </row>
    <row r="129" spans="1:12" ht="40.5">
      <c r="A129" s="114"/>
      <c r="B129" s="108"/>
      <c r="C129" s="49" t="s">
        <v>105</v>
      </c>
      <c r="D129" s="16" t="s">
        <v>20</v>
      </c>
      <c r="E129" s="16" t="s">
        <v>92</v>
      </c>
      <c r="F129" s="16" t="s">
        <v>104</v>
      </c>
      <c r="G129" s="16" t="s">
        <v>106</v>
      </c>
      <c r="H129" s="68"/>
      <c r="I129" s="26"/>
      <c r="J129" s="115">
        <f>J130</f>
        <v>1800</v>
      </c>
      <c r="K129" s="115">
        <f>K130</f>
        <v>0</v>
      </c>
      <c r="L129" s="231">
        <f t="shared" si="6"/>
        <v>0</v>
      </c>
    </row>
    <row r="130" spans="1:12" ht="81">
      <c r="A130" s="114"/>
      <c r="B130" s="108"/>
      <c r="C130" s="29" t="s">
        <v>183</v>
      </c>
      <c r="D130" s="45" t="s">
        <v>20</v>
      </c>
      <c r="E130" s="19" t="s">
        <v>92</v>
      </c>
      <c r="F130" s="18" t="s">
        <v>104</v>
      </c>
      <c r="G130" s="18" t="s">
        <v>176</v>
      </c>
      <c r="H130" s="69"/>
      <c r="I130" s="69"/>
      <c r="J130" s="257">
        <f>+J131</f>
        <v>1800</v>
      </c>
      <c r="K130" s="257">
        <f>+K131</f>
        <v>0</v>
      </c>
      <c r="L130" s="237">
        <f t="shared" si="6"/>
        <v>0</v>
      </c>
    </row>
    <row r="131" spans="1:12" ht="20.25">
      <c r="A131" s="114"/>
      <c r="B131" s="108"/>
      <c r="C131" s="46" t="s">
        <v>95</v>
      </c>
      <c r="D131" s="71" t="s">
        <v>20</v>
      </c>
      <c r="E131" s="71" t="s">
        <v>92</v>
      </c>
      <c r="F131" s="25" t="s">
        <v>104</v>
      </c>
      <c r="G131" s="25" t="s">
        <v>176</v>
      </c>
      <c r="H131" s="25" t="s">
        <v>20</v>
      </c>
      <c r="I131" s="25" t="s">
        <v>32</v>
      </c>
      <c r="J131" s="121">
        <v>1800</v>
      </c>
      <c r="K131" s="121">
        <v>0</v>
      </c>
      <c r="L131" s="232">
        <f t="shared" si="6"/>
        <v>0</v>
      </c>
    </row>
    <row r="132" spans="1:12" ht="20.25">
      <c r="A132" s="114"/>
      <c r="B132" s="108"/>
      <c r="C132" s="98" t="s">
        <v>109</v>
      </c>
      <c r="D132" s="16" t="s">
        <v>20</v>
      </c>
      <c r="E132" s="16" t="s">
        <v>92</v>
      </c>
      <c r="F132" s="16" t="s">
        <v>104</v>
      </c>
      <c r="G132" s="16" t="s">
        <v>110</v>
      </c>
      <c r="H132" s="16"/>
      <c r="I132" s="16"/>
      <c r="J132" s="115">
        <f>J135+J142</f>
        <v>1030</v>
      </c>
      <c r="K132" s="115">
        <f>K135+K142</f>
        <v>0</v>
      </c>
      <c r="L132" s="231">
        <f t="shared" si="6"/>
        <v>0</v>
      </c>
    </row>
    <row r="133" spans="1:12" ht="60.75" hidden="1">
      <c r="A133" s="114"/>
      <c r="B133" s="108"/>
      <c r="C133" s="99" t="s">
        <v>111</v>
      </c>
      <c r="D133" s="18" t="s">
        <v>20</v>
      </c>
      <c r="E133" s="18" t="s">
        <v>92</v>
      </c>
      <c r="F133" s="18" t="s">
        <v>104</v>
      </c>
      <c r="G133" s="18" t="s">
        <v>112</v>
      </c>
      <c r="H133" s="18"/>
      <c r="I133" s="18"/>
      <c r="J133" s="117">
        <f>J134</f>
        <v>0</v>
      </c>
      <c r="K133" s="117">
        <f>K134</f>
        <v>0</v>
      </c>
      <c r="L133" s="231" t="e">
        <f t="shared" si="6"/>
        <v>#DIV/0!</v>
      </c>
    </row>
    <row r="134" spans="1:12" ht="20.25" hidden="1">
      <c r="A134" s="114"/>
      <c r="B134" s="108"/>
      <c r="C134" s="46" t="s">
        <v>98</v>
      </c>
      <c r="D134" s="23" t="s">
        <v>20</v>
      </c>
      <c r="E134" s="23" t="s">
        <v>92</v>
      </c>
      <c r="F134" s="23" t="s">
        <v>104</v>
      </c>
      <c r="G134" s="23" t="s">
        <v>112</v>
      </c>
      <c r="H134" s="23" t="s">
        <v>99</v>
      </c>
      <c r="I134" s="23" t="s">
        <v>32</v>
      </c>
      <c r="J134" s="116">
        <v>0</v>
      </c>
      <c r="K134" s="116">
        <v>0</v>
      </c>
      <c r="L134" s="231" t="e">
        <f t="shared" si="6"/>
        <v>#DIV/0!</v>
      </c>
    </row>
    <row r="135" spans="1:12" ht="20.25">
      <c r="A135" s="114"/>
      <c r="B135" s="108"/>
      <c r="C135" s="49" t="s">
        <v>203</v>
      </c>
      <c r="D135" s="16" t="s">
        <v>20</v>
      </c>
      <c r="E135" s="16" t="s">
        <v>92</v>
      </c>
      <c r="F135" s="16" t="s">
        <v>104</v>
      </c>
      <c r="G135" s="16" t="s">
        <v>202</v>
      </c>
      <c r="H135" s="26"/>
      <c r="I135" s="26"/>
      <c r="J135" s="115">
        <f>J138+J140+J136</f>
        <v>1030</v>
      </c>
      <c r="K135" s="115">
        <f>K138+K140+K136</f>
        <v>0</v>
      </c>
      <c r="L135" s="231">
        <f t="shared" si="6"/>
        <v>0</v>
      </c>
    </row>
    <row r="136" spans="1:12" ht="20.25">
      <c r="A136" s="114"/>
      <c r="B136" s="108"/>
      <c r="C136" s="29" t="s">
        <v>203</v>
      </c>
      <c r="D136" s="18" t="s">
        <v>20</v>
      </c>
      <c r="E136" s="18" t="s">
        <v>92</v>
      </c>
      <c r="F136" s="18" t="s">
        <v>104</v>
      </c>
      <c r="G136" s="18" t="s">
        <v>202</v>
      </c>
      <c r="H136" s="20"/>
      <c r="I136" s="20"/>
      <c r="J136" s="117">
        <f>J137</f>
        <v>0.6</v>
      </c>
      <c r="K136" s="117">
        <f>K137</f>
        <v>0</v>
      </c>
      <c r="L136" s="237">
        <f t="shared" si="6"/>
        <v>0</v>
      </c>
    </row>
    <row r="137" spans="1:12" ht="20.25">
      <c r="A137" s="114"/>
      <c r="B137" s="108"/>
      <c r="C137" s="46" t="s">
        <v>35</v>
      </c>
      <c r="D137" s="25" t="s">
        <v>20</v>
      </c>
      <c r="E137" s="25" t="s">
        <v>92</v>
      </c>
      <c r="F137" s="25" t="s">
        <v>104</v>
      </c>
      <c r="G137" s="25" t="s">
        <v>202</v>
      </c>
      <c r="H137" s="25" t="s">
        <v>31</v>
      </c>
      <c r="I137" s="25" t="s">
        <v>32</v>
      </c>
      <c r="J137" s="256">
        <v>0.6</v>
      </c>
      <c r="K137" s="256">
        <v>0</v>
      </c>
      <c r="L137" s="232">
        <f t="shared" si="6"/>
        <v>0</v>
      </c>
    </row>
    <row r="138" spans="1:12" ht="40.5">
      <c r="A138" s="114"/>
      <c r="B138" s="108"/>
      <c r="C138" s="29" t="s">
        <v>219</v>
      </c>
      <c r="D138" s="45" t="s">
        <v>20</v>
      </c>
      <c r="E138" s="19" t="s">
        <v>92</v>
      </c>
      <c r="F138" s="18" t="s">
        <v>104</v>
      </c>
      <c r="G138" s="18" t="s">
        <v>220</v>
      </c>
      <c r="H138" s="54"/>
      <c r="I138" s="54"/>
      <c r="J138" s="123">
        <f>J139</f>
        <v>1029.4</v>
      </c>
      <c r="K138" s="123">
        <f>K139</f>
        <v>0</v>
      </c>
      <c r="L138" s="237">
        <f t="shared" si="6"/>
        <v>0</v>
      </c>
    </row>
    <row r="139" spans="1:12" ht="40.5">
      <c r="A139" s="114"/>
      <c r="B139" s="108"/>
      <c r="C139" s="63" t="s">
        <v>273</v>
      </c>
      <c r="D139" s="25" t="s">
        <v>20</v>
      </c>
      <c r="E139" s="25" t="s">
        <v>92</v>
      </c>
      <c r="F139" s="25" t="s">
        <v>104</v>
      </c>
      <c r="G139" s="25" t="s">
        <v>220</v>
      </c>
      <c r="H139" s="25" t="s">
        <v>272</v>
      </c>
      <c r="I139" s="71" t="s">
        <v>32</v>
      </c>
      <c r="J139" s="124">
        <v>1029.4</v>
      </c>
      <c r="K139" s="124">
        <v>0</v>
      </c>
      <c r="L139" s="232">
        <f t="shared" si="6"/>
        <v>0</v>
      </c>
    </row>
    <row r="140" spans="1:12" ht="40.5" hidden="1">
      <c r="A140" s="114"/>
      <c r="B140" s="108"/>
      <c r="C140" s="29" t="s">
        <v>246</v>
      </c>
      <c r="D140" s="102" t="s">
        <v>20</v>
      </c>
      <c r="E140" s="19" t="s">
        <v>92</v>
      </c>
      <c r="F140" s="19" t="s">
        <v>104</v>
      </c>
      <c r="G140" s="19" t="s">
        <v>247</v>
      </c>
      <c r="H140" s="20"/>
      <c r="I140" s="54"/>
      <c r="J140" s="149">
        <f>J141</f>
        <v>0</v>
      </c>
      <c r="K140" s="149">
        <f>K141</f>
        <v>0</v>
      </c>
      <c r="L140" s="231" t="e">
        <f t="shared" si="6"/>
        <v>#DIV/0!</v>
      </c>
    </row>
    <row r="141" spans="1:12" ht="40.5" hidden="1">
      <c r="A141" s="114"/>
      <c r="B141" s="108"/>
      <c r="C141" s="63" t="s">
        <v>273</v>
      </c>
      <c r="D141" s="25" t="s">
        <v>20</v>
      </c>
      <c r="E141" s="25" t="s">
        <v>92</v>
      </c>
      <c r="F141" s="25" t="s">
        <v>104</v>
      </c>
      <c r="G141" s="25" t="s">
        <v>247</v>
      </c>
      <c r="H141" s="25" t="s">
        <v>272</v>
      </c>
      <c r="I141" s="71" t="s">
        <v>32</v>
      </c>
      <c r="J141" s="121">
        <v>0</v>
      </c>
      <c r="K141" s="121">
        <v>0</v>
      </c>
      <c r="L141" s="231" t="e">
        <f t="shared" si="6"/>
        <v>#DIV/0!</v>
      </c>
    </row>
    <row r="142" spans="1:12" ht="40.5" hidden="1">
      <c r="A142" s="114"/>
      <c r="B142" s="108"/>
      <c r="C142" s="148" t="s">
        <v>223</v>
      </c>
      <c r="D142" s="130" t="s">
        <v>20</v>
      </c>
      <c r="E142" s="34" t="s">
        <v>92</v>
      </c>
      <c r="F142" s="16" t="s">
        <v>104</v>
      </c>
      <c r="G142" s="16" t="s">
        <v>224</v>
      </c>
      <c r="H142" s="23"/>
      <c r="I142" s="56"/>
      <c r="J142" s="132">
        <f>J143+J146</f>
        <v>0</v>
      </c>
      <c r="K142" s="132">
        <f>K143+K146</f>
        <v>0</v>
      </c>
      <c r="L142" s="231" t="e">
        <f t="shared" si="6"/>
        <v>#DIV/0!</v>
      </c>
    </row>
    <row r="143" spans="1:12" ht="40.5" hidden="1">
      <c r="A143" s="114"/>
      <c r="B143" s="108"/>
      <c r="C143" s="29" t="s">
        <v>216</v>
      </c>
      <c r="D143" s="18" t="s">
        <v>20</v>
      </c>
      <c r="E143" s="18" t="s">
        <v>92</v>
      </c>
      <c r="F143" s="18" t="s">
        <v>104</v>
      </c>
      <c r="G143" s="18" t="s">
        <v>215</v>
      </c>
      <c r="H143" s="131"/>
      <c r="I143" s="20"/>
      <c r="J143" s="117">
        <f>J144</f>
        <v>0</v>
      </c>
      <c r="K143" s="117">
        <f>K144</f>
        <v>0</v>
      </c>
      <c r="L143" s="231" t="e">
        <f aca="true" t="shared" si="9" ref="L143:L206">K143/J143</f>
        <v>#DIV/0!</v>
      </c>
    </row>
    <row r="144" spans="1:12" ht="20.25" hidden="1">
      <c r="A144" s="114"/>
      <c r="B144" s="108"/>
      <c r="C144" s="101" t="s">
        <v>95</v>
      </c>
      <c r="D144" s="71" t="s">
        <v>20</v>
      </c>
      <c r="E144" s="71" t="s">
        <v>92</v>
      </c>
      <c r="F144" s="25" t="s">
        <v>104</v>
      </c>
      <c r="G144" s="25" t="s">
        <v>215</v>
      </c>
      <c r="H144" s="25" t="s">
        <v>20</v>
      </c>
      <c r="I144" s="25" t="s">
        <v>32</v>
      </c>
      <c r="J144" s="121">
        <v>0</v>
      </c>
      <c r="K144" s="121">
        <v>0</v>
      </c>
      <c r="L144" s="231" t="e">
        <f t="shared" si="9"/>
        <v>#DIV/0!</v>
      </c>
    </row>
    <row r="145" spans="1:12" ht="20.25" hidden="1">
      <c r="A145" s="114"/>
      <c r="B145" s="108"/>
      <c r="C145" s="55" t="s">
        <v>107</v>
      </c>
      <c r="D145" s="56" t="s">
        <v>20</v>
      </c>
      <c r="E145" s="56" t="s">
        <v>92</v>
      </c>
      <c r="F145" s="23" t="s">
        <v>104</v>
      </c>
      <c r="G145" s="23" t="s">
        <v>215</v>
      </c>
      <c r="H145" s="23" t="s">
        <v>20</v>
      </c>
      <c r="I145" s="23" t="s">
        <v>108</v>
      </c>
      <c r="J145" s="116">
        <v>0</v>
      </c>
      <c r="K145" s="116">
        <v>0</v>
      </c>
      <c r="L145" s="231" t="e">
        <f t="shared" si="9"/>
        <v>#DIV/0!</v>
      </c>
    </row>
    <row r="146" spans="1:12" ht="40.5" hidden="1">
      <c r="A146" s="114"/>
      <c r="B146" s="108"/>
      <c r="C146" s="59" t="s">
        <v>225</v>
      </c>
      <c r="D146" s="54" t="s">
        <v>20</v>
      </c>
      <c r="E146" s="72" t="s">
        <v>92</v>
      </c>
      <c r="F146" s="102" t="s">
        <v>104</v>
      </c>
      <c r="G146" s="102" t="s">
        <v>226</v>
      </c>
      <c r="H146" s="66"/>
      <c r="I146" s="20"/>
      <c r="J146" s="252">
        <f>J147</f>
        <v>0</v>
      </c>
      <c r="K146" s="252">
        <f>K147</f>
        <v>0</v>
      </c>
      <c r="L146" s="231" t="e">
        <f t="shared" si="9"/>
        <v>#DIV/0!</v>
      </c>
    </row>
    <row r="147" spans="1:12" ht="20.25" hidden="1">
      <c r="A147" s="114"/>
      <c r="B147" s="108"/>
      <c r="C147" s="63" t="s">
        <v>35</v>
      </c>
      <c r="D147" s="71" t="s">
        <v>20</v>
      </c>
      <c r="E147" s="75" t="s">
        <v>92</v>
      </c>
      <c r="F147" s="75" t="s">
        <v>104</v>
      </c>
      <c r="G147" s="75" t="s">
        <v>226</v>
      </c>
      <c r="H147" s="75" t="s">
        <v>31</v>
      </c>
      <c r="I147" s="25" t="s">
        <v>32</v>
      </c>
      <c r="J147" s="121">
        <v>0</v>
      </c>
      <c r="K147" s="121">
        <v>0</v>
      </c>
      <c r="L147" s="231" t="e">
        <f t="shared" si="9"/>
        <v>#DIV/0!</v>
      </c>
    </row>
    <row r="148" spans="1:12" ht="20.25" hidden="1">
      <c r="A148" s="114"/>
      <c r="B148" s="108"/>
      <c r="C148" s="49" t="s">
        <v>186</v>
      </c>
      <c r="D148" s="14" t="s">
        <v>20</v>
      </c>
      <c r="E148" s="34" t="s">
        <v>92</v>
      </c>
      <c r="F148" s="16" t="s">
        <v>104</v>
      </c>
      <c r="G148" s="16" t="s">
        <v>184</v>
      </c>
      <c r="H148" s="26"/>
      <c r="I148" s="56"/>
      <c r="J148" s="125">
        <f>J149</f>
        <v>0</v>
      </c>
      <c r="K148" s="125">
        <f>K149</f>
        <v>0</v>
      </c>
      <c r="L148" s="231" t="e">
        <f t="shared" si="9"/>
        <v>#DIV/0!</v>
      </c>
    </row>
    <row r="149" spans="1:12" ht="81" hidden="1">
      <c r="A149" s="114"/>
      <c r="B149" s="108"/>
      <c r="C149" s="100" t="s">
        <v>218</v>
      </c>
      <c r="D149" s="45" t="s">
        <v>20</v>
      </c>
      <c r="E149" s="19" t="s">
        <v>92</v>
      </c>
      <c r="F149" s="18" t="s">
        <v>104</v>
      </c>
      <c r="G149" s="18" t="s">
        <v>185</v>
      </c>
      <c r="H149" s="20"/>
      <c r="I149" s="54"/>
      <c r="J149" s="126">
        <f>J150</f>
        <v>0</v>
      </c>
      <c r="K149" s="126">
        <f>K150</f>
        <v>0</v>
      </c>
      <c r="L149" s="231" t="e">
        <f t="shared" si="9"/>
        <v>#DIV/0!</v>
      </c>
    </row>
    <row r="150" spans="1:12" ht="40.5" hidden="1">
      <c r="A150" s="114"/>
      <c r="B150" s="108"/>
      <c r="C150" s="101" t="s">
        <v>217</v>
      </c>
      <c r="D150" s="71" t="s">
        <v>20</v>
      </c>
      <c r="E150" s="25" t="s">
        <v>92</v>
      </c>
      <c r="F150" s="25" t="s">
        <v>104</v>
      </c>
      <c r="G150" s="25" t="s">
        <v>185</v>
      </c>
      <c r="H150" s="25" t="s">
        <v>31</v>
      </c>
      <c r="I150" s="71" t="s">
        <v>76</v>
      </c>
      <c r="J150" s="124">
        <v>0</v>
      </c>
      <c r="K150" s="124">
        <v>0</v>
      </c>
      <c r="L150" s="231" t="e">
        <f t="shared" si="9"/>
        <v>#DIV/0!</v>
      </c>
    </row>
    <row r="151" spans="1:12" ht="20.25" hidden="1">
      <c r="A151" s="114"/>
      <c r="B151" s="108"/>
      <c r="C151" s="148" t="s">
        <v>186</v>
      </c>
      <c r="D151" s="130" t="s">
        <v>20</v>
      </c>
      <c r="E151" s="34" t="s">
        <v>92</v>
      </c>
      <c r="F151" s="16" t="s">
        <v>104</v>
      </c>
      <c r="G151" s="16" t="s">
        <v>184</v>
      </c>
      <c r="H151" s="23"/>
      <c r="I151" s="56"/>
      <c r="J151" s="132">
        <f>J152</f>
        <v>0</v>
      </c>
      <c r="K151" s="132">
        <f>K152</f>
        <v>0</v>
      </c>
      <c r="L151" s="231" t="e">
        <f t="shared" si="9"/>
        <v>#DIV/0!</v>
      </c>
    </row>
    <row r="152" spans="1:12" ht="81" hidden="1">
      <c r="A152" s="114"/>
      <c r="B152" s="108"/>
      <c r="C152" s="29" t="s">
        <v>257</v>
      </c>
      <c r="D152" s="18" t="s">
        <v>20</v>
      </c>
      <c r="E152" s="18" t="s">
        <v>92</v>
      </c>
      <c r="F152" s="18" t="s">
        <v>104</v>
      </c>
      <c r="G152" s="18" t="s">
        <v>185</v>
      </c>
      <c r="H152" s="131"/>
      <c r="I152" s="20"/>
      <c r="J152" s="117">
        <f>J153</f>
        <v>0</v>
      </c>
      <c r="K152" s="117">
        <f>K153</f>
        <v>0</v>
      </c>
      <c r="L152" s="231" t="e">
        <f t="shared" si="9"/>
        <v>#DIV/0!</v>
      </c>
    </row>
    <row r="153" spans="1:12" ht="40.5" hidden="1">
      <c r="A153" s="114"/>
      <c r="B153" s="108"/>
      <c r="C153" s="101" t="s">
        <v>217</v>
      </c>
      <c r="D153" s="71" t="s">
        <v>258</v>
      </c>
      <c r="E153" s="71" t="s">
        <v>92</v>
      </c>
      <c r="F153" s="25" t="s">
        <v>104</v>
      </c>
      <c r="G153" s="25" t="s">
        <v>185</v>
      </c>
      <c r="H153" s="25" t="s">
        <v>259</v>
      </c>
      <c r="I153" s="25" t="s">
        <v>76</v>
      </c>
      <c r="J153" s="121">
        <v>0</v>
      </c>
      <c r="K153" s="121">
        <v>0</v>
      </c>
      <c r="L153" s="231" t="e">
        <f t="shared" si="9"/>
        <v>#DIV/0!</v>
      </c>
    </row>
    <row r="154" spans="1:12" ht="20.25">
      <c r="A154" s="114"/>
      <c r="B154" s="108"/>
      <c r="C154" s="59" t="s">
        <v>113</v>
      </c>
      <c r="D154" s="16" t="s">
        <v>20</v>
      </c>
      <c r="E154" s="41" t="s">
        <v>92</v>
      </c>
      <c r="F154" s="72" t="s">
        <v>114</v>
      </c>
      <c r="G154" s="23"/>
      <c r="H154" s="23"/>
      <c r="I154" s="23"/>
      <c r="J154" s="123">
        <f>J155</f>
        <v>10669.9</v>
      </c>
      <c r="K154" s="123">
        <f>K155</f>
        <v>1252.8999999999999</v>
      </c>
      <c r="L154" s="231">
        <f t="shared" si="9"/>
        <v>0.1174237809164097</v>
      </c>
    </row>
    <row r="155" spans="1:12" ht="20.25">
      <c r="A155" s="114"/>
      <c r="B155" s="108"/>
      <c r="C155" s="59" t="s">
        <v>113</v>
      </c>
      <c r="D155" s="16" t="s">
        <v>20</v>
      </c>
      <c r="E155" s="41" t="s">
        <v>92</v>
      </c>
      <c r="F155" s="72" t="s">
        <v>114</v>
      </c>
      <c r="G155" s="19" t="s">
        <v>115</v>
      </c>
      <c r="H155" s="16"/>
      <c r="I155" s="16"/>
      <c r="J155" s="115">
        <f>J156+J159+J163+J165+J169</f>
        <v>10669.9</v>
      </c>
      <c r="K155" s="115">
        <f>K156+K159+K163+K165+K169</f>
        <v>1252.8999999999999</v>
      </c>
      <c r="L155" s="231">
        <f t="shared" si="9"/>
        <v>0.1174237809164097</v>
      </c>
    </row>
    <row r="156" spans="1:12" ht="20.25">
      <c r="A156" s="114"/>
      <c r="B156" s="108"/>
      <c r="C156" s="150" t="s">
        <v>116</v>
      </c>
      <c r="D156" s="151" t="s">
        <v>20</v>
      </c>
      <c r="E156" s="151" t="s">
        <v>92</v>
      </c>
      <c r="F156" s="151" t="s">
        <v>114</v>
      </c>
      <c r="G156" s="151" t="s">
        <v>117</v>
      </c>
      <c r="H156" s="41"/>
      <c r="I156" s="41"/>
      <c r="J156" s="118">
        <f>J157+J158</f>
        <v>3508.5</v>
      </c>
      <c r="K156" s="118">
        <f>K157+K158</f>
        <v>1023</v>
      </c>
      <c r="L156" s="235">
        <f t="shared" si="9"/>
        <v>0.29157759726378796</v>
      </c>
    </row>
    <row r="157" spans="1:12" ht="20.25">
      <c r="A157" s="114"/>
      <c r="B157" s="108"/>
      <c r="C157" s="91" t="s">
        <v>35</v>
      </c>
      <c r="D157" s="22" t="s">
        <v>20</v>
      </c>
      <c r="E157" s="22" t="s">
        <v>92</v>
      </c>
      <c r="F157" s="74" t="s">
        <v>114</v>
      </c>
      <c r="G157" s="74" t="s">
        <v>117</v>
      </c>
      <c r="H157" s="74" t="s">
        <v>31</v>
      </c>
      <c r="I157" s="22" t="s">
        <v>32</v>
      </c>
      <c r="J157" s="119">
        <v>3473.8</v>
      </c>
      <c r="K157" s="119">
        <v>1023</v>
      </c>
      <c r="L157" s="236">
        <f t="shared" si="9"/>
        <v>0.29449018366054464</v>
      </c>
    </row>
    <row r="158" spans="1:12" ht="40.5">
      <c r="A158" s="114"/>
      <c r="B158" s="108"/>
      <c r="C158" s="63" t="s">
        <v>273</v>
      </c>
      <c r="D158" s="25" t="s">
        <v>20</v>
      </c>
      <c r="E158" s="25" t="s">
        <v>92</v>
      </c>
      <c r="F158" s="75" t="s">
        <v>114</v>
      </c>
      <c r="G158" s="75" t="s">
        <v>117</v>
      </c>
      <c r="H158" s="75" t="s">
        <v>272</v>
      </c>
      <c r="I158" s="25" t="s">
        <v>32</v>
      </c>
      <c r="J158" s="121">
        <v>34.7</v>
      </c>
      <c r="K158" s="121">
        <v>0</v>
      </c>
      <c r="L158" s="232">
        <f t="shared" si="9"/>
        <v>0</v>
      </c>
    </row>
    <row r="159" spans="1:12" ht="58.5" customHeight="1">
      <c r="A159" s="114"/>
      <c r="B159" s="108"/>
      <c r="C159" s="148" t="s">
        <v>118</v>
      </c>
      <c r="D159" s="79" t="s">
        <v>20</v>
      </c>
      <c r="E159" s="79" t="s">
        <v>92</v>
      </c>
      <c r="F159" s="179" t="s">
        <v>114</v>
      </c>
      <c r="G159" s="179" t="s">
        <v>119</v>
      </c>
      <c r="H159" s="76"/>
      <c r="I159" s="67"/>
      <c r="J159" s="258">
        <f>J160+J161+J162</f>
        <v>4443.9</v>
      </c>
      <c r="K159" s="258">
        <f>K160+K161+K162</f>
        <v>136.3</v>
      </c>
      <c r="L159" s="231">
        <f t="shared" si="9"/>
        <v>0.030671257229010557</v>
      </c>
    </row>
    <row r="160" spans="1:12" ht="40.5">
      <c r="A160" s="114"/>
      <c r="B160" s="108"/>
      <c r="C160" s="177" t="s">
        <v>273</v>
      </c>
      <c r="D160" s="20" t="s">
        <v>20</v>
      </c>
      <c r="E160" s="20" t="s">
        <v>92</v>
      </c>
      <c r="F160" s="66" t="s">
        <v>114</v>
      </c>
      <c r="G160" s="66" t="s">
        <v>119</v>
      </c>
      <c r="H160" s="66" t="s">
        <v>272</v>
      </c>
      <c r="I160" s="20" t="s">
        <v>32</v>
      </c>
      <c r="J160" s="247">
        <v>1000</v>
      </c>
      <c r="K160" s="247">
        <v>37.3</v>
      </c>
      <c r="L160" s="235">
        <f t="shared" si="9"/>
        <v>0.0373</v>
      </c>
    </row>
    <row r="161" spans="1:12" ht="20.25">
      <c r="A161" s="114"/>
      <c r="B161" s="108"/>
      <c r="C161" s="91" t="s">
        <v>35</v>
      </c>
      <c r="D161" s="22" t="s">
        <v>20</v>
      </c>
      <c r="E161" s="22" t="s">
        <v>92</v>
      </c>
      <c r="F161" s="74" t="s">
        <v>114</v>
      </c>
      <c r="G161" s="74" t="s">
        <v>119</v>
      </c>
      <c r="H161" s="74" t="s">
        <v>31</v>
      </c>
      <c r="I161" s="22" t="s">
        <v>32</v>
      </c>
      <c r="J161" s="119">
        <v>3043.9</v>
      </c>
      <c r="K161" s="119">
        <v>99</v>
      </c>
      <c r="L161" s="236">
        <f t="shared" si="9"/>
        <v>0.0325240645224876</v>
      </c>
    </row>
    <row r="162" spans="1:12" ht="20.25">
      <c r="A162" s="114"/>
      <c r="B162" s="108"/>
      <c r="C162" s="46" t="s">
        <v>107</v>
      </c>
      <c r="D162" s="25" t="s">
        <v>20</v>
      </c>
      <c r="E162" s="25" t="s">
        <v>92</v>
      </c>
      <c r="F162" s="75" t="s">
        <v>114</v>
      </c>
      <c r="G162" s="75" t="s">
        <v>119</v>
      </c>
      <c r="H162" s="75" t="s">
        <v>31</v>
      </c>
      <c r="I162" s="25" t="s">
        <v>108</v>
      </c>
      <c r="J162" s="121">
        <v>400</v>
      </c>
      <c r="K162" s="121">
        <v>0</v>
      </c>
      <c r="L162" s="232">
        <f t="shared" si="9"/>
        <v>0</v>
      </c>
    </row>
    <row r="163" spans="1:12" ht="20.25">
      <c r="A163" s="114"/>
      <c r="B163" s="108"/>
      <c r="C163" s="59" t="s">
        <v>120</v>
      </c>
      <c r="D163" s="18" t="s">
        <v>20</v>
      </c>
      <c r="E163" s="18" t="s">
        <v>92</v>
      </c>
      <c r="F163" s="72" t="s">
        <v>114</v>
      </c>
      <c r="G163" s="72" t="s">
        <v>121</v>
      </c>
      <c r="H163" s="18"/>
      <c r="I163" s="18"/>
      <c r="J163" s="123">
        <f>J164</f>
        <v>100</v>
      </c>
      <c r="K163" s="123">
        <f>K164</f>
        <v>0</v>
      </c>
      <c r="L163" s="237">
        <f t="shared" si="9"/>
        <v>0</v>
      </c>
    </row>
    <row r="164" spans="1:12" ht="20.25">
      <c r="A164" s="114"/>
      <c r="B164" s="108"/>
      <c r="C164" s="46" t="s">
        <v>35</v>
      </c>
      <c r="D164" s="23" t="s">
        <v>20</v>
      </c>
      <c r="E164" s="23" t="s">
        <v>92</v>
      </c>
      <c r="F164" s="73" t="s">
        <v>114</v>
      </c>
      <c r="G164" s="73" t="s">
        <v>121</v>
      </c>
      <c r="H164" s="73" t="s">
        <v>31</v>
      </c>
      <c r="I164" s="23" t="s">
        <v>32</v>
      </c>
      <c r="J164" s="116">
        <v>100</v>
      </c>
      <c r="K164" s="116">
        <v>0</v>
      </c>
      <c r="L164" s="232">
        <f t="shared" si="9"/>
        <v>0</v>
      </c>
    </row>
    <row r="165" spans="1:12" ht="40.5">
      <c r="A165" s="114"/>
      <c r="B165" s="108"/>
      <c r="C165" s="150" t="s">
        <v>281</v>
      </c>
      <c r="D165" s="41" t="s">
        <v>20</v>
      </c>
      <c r="E165" s="41" t="s">
        <v>92</v>
      </c>
      <c r="F165" s="41" t="s">
        <v>114</v>
      </c>
      <c r="G165" s="41" t="s">
        <v>122</v>
      </c>
      <c r="H165" s="152"/>
      <c r="I165" s="153"/>
      <c r="J165" s="259">
        <f>J166+J167+J168</f>
        <v>1667.5</v>
      </c>
      <c r="K165" s="259">
        <f>K166+K167+K168</f>
        <v>0</v>
      </c>
      <c r="L165" s="231">
        <f t="shared" si="9"/>
        <v>0</v>
      </c>
    </row>
    <row r="166" spans="1:12" ht="40.5">
      <c r="A166" s="114"/>
      <c r="B166" s="108"/>
      <c r="C166" s="154" t="s">
        <v>273</v>
      </c>
      <c r="D166" s="20" t="s">
        <v>20</v>
      </c>
      <c r="E166" s="20" t="s">
        <v>92</v>
      </c>
      <c r="F166" s="20" t="s">
        <v>114</v>
      </c>
      <c r="G166" s="66" t="s">
        <v>122</v>
      </c>
      <c r="H166" s="66" t="s">
        <v>272</v>
      </c>
      <c r="I166" s="66" t="s">
        <v>32</v>
      </c>
      <c r="J166" s="247">
        <v>800</v>
      </c>
      <c r="K166" s="247">
        <v>0</v>
      </c>
      <c r="L166" s="235">
        <f t="shared" si="9"/>
        <v>0</v>
      </c>
    </row>
    <row r="167" spans="1:12" ht="20.25">
      <c r="A167" s="114"/>
      <c r="B167" s="108"/>
      <c r="C167" s="91" t="s">
        <v>35</v>
      </c>
      <c r="D167" s="22" t="s">
        <v>20</v>
      </c>
      <c r="E167" s="22" t="s">
        <v>92</v>
      </c>
      <c r="F167" s="22" t="s">
        <v>114</v>
      </c>
      <c r="G167" s="74" t="s">
        <v>122</v>
      </c>
      <c r="H167" s="74" t="s">
        <v>31</v>
      </c>
      <c r="I167" s="74" t="s">
        <v>32</v>
      </c>
      <c r="J167" s="119">
        <v>260.4</v>
      </c>
      <c r="K167" s="119">
        <v>0</v>
      </c>
      <c r="L167" s="236">
        <f t="shared" si="9"/>
        <v>0</v>
      </c>
    </row>
    <row r="168" spans="1:12" ht="20.25">
      <c r="A168" s="114"/>
      <c r="B168" s="108"/>
      <c r="C168" s="46" t="s">
        <v>107</v>
      </c>
      <c r="D168" s="25" t="s">
        <v>20</v>
      </c>
      <c r="E168" s="25" t="s">
        <v>92</v>
      </c>
      <c r="F168" s="25" t="s">
        <v>114</v>
      </c>
      <c r="G168" s="75" t="s">
        <v>122</v>
      </c>
      <c r="H168" s="75" t="s">
        <v>31</v>
      </c>
      <c r="I168" s="75" t="s">
        <v>108</v>
      </c>
      <c r="J168" s="121">
        <f>682.6-5-70.5</f>
        <v>607.1</v>
      </c>
      <c r="K168" s="121">
        <v>0</v>
      </c>
      <c r="L168" s="232">
        <f t="shared" si="9"/>
        <v>0</v>
      </c>
    </row>
    <row r="169" spans="1:12" ht="20.25">
      <c r="A169" s="114"/>
      <c r="B169" s="108"/>
      <c r="C169" s="148" t="s">
        <v>123</v>
      </c>
      <c r="D169" s="79" t="s">
        <v>20</v>
      </c>
      <c r="E169" s="79" t="s">
        <v>92</v>
      </c>
      <c r="F169" s="79" t="s">
        <v>114</v>
      </c>
      <c r="G169" s="79" t="s">
        <v>124</v>
      </c>
      <c r="H169" s="76"/>
      <c r="I169" s="76"/>
      <c r="J169" s="246">
        <f>J170+J171</f>
        <v>950</v>
      </c>
      <c r="K169" s="246">
        <f>K170+K171</f>
        <v>93.6</v>
      </c>
      <c r="L169" s="231">
        <f t="shared" si="9"/>
        <v>0.09852631578947368</v>
      </c>
    </row>
    <row r="170" spans="1:12" ht="40.5">
      <c r="A170" s="114"/>
      <c r="B170" s="108"/>
      <c r="C170" s="175" t="s">
        <v>273</v>
      </c>
      <c r="D170" s="20" t="s">
        <v>20</v>
      </c>
      <c r="E170" s="20" t="s">
        <v>92</v>
      </c>
      <c r="F170" s="20" t="s">
        <v>114</v>
      </c>
      <c r="G170" s="66" t="s">
        <v>124</v>
      </c>
      <c r="H170" s="66" t="s">
        <v>272</v>
      </c>
      <c r="I170" s="66" t="s">
        <v>32</v>
      </c>
      <c r="J170" s="247">
        <v>750</v>
      </c>
      <c r="K170" s="247">
        <v>49.7</v>
      </c>
      <c r="L170" s="237">
        <f t="shared" si="9"/>
        <v>0.06626666666666667</v>
      </c>
    </row>
    <row r="171" spans="1:12" ht="20.25">
      <c r="A171" s="114"/>
      <c r="B171" s="108"/>
      <c r="C171" s="91" t="s">
        <v>35</v>
      </c>
      <c r="D171" s="22" t="s">
        <v>20</v>
      </c>
      <c r="E171" s="22" t="s">
        <v>92</v>
      </c>
      <c r="F171" s="22" t="s">
        <v>114</v>
      </c>
      <c r="G171" s="74" t="s">
        <v>124</v>
      </c>
      <c r="H171" s="74" t="s">
        <v>31</v>
      </c>
      <c r="I171" s="74" t="s">
        <v>32</v>
      </c>
      <c r="J171" s="119">
        <v>200</v>
      </c>
      <c r="K171" s="119">
        <v>43.9</v>
      </c>
      <c r="L171" s="232">
        <f t="shared" si="9"/>
        <v>0.2195</v>
      </c>
    </row>
    <row r="172" spans="1:12" ht="20.25">
      <c r="A172" s="114"/>
      <c r="B172" s="108"/>
      <c r="C172" s="180" t="s">
        <v>188</v>
      </c>
      <c r="D172" s="181" t="s">
        <v>20</v>
      </c>
      <c r="E172" s="181" t="s">
        <v>189</v>
      </c>
      <c r="F172" s="181" t="s">
        <v>189</v>
      </c>
      <c r="G172" s="181"/>
      <c r="H172" s="182"/>
      <c r="I172" s="182"/>
      <c r="J172" s="260">
        <f>J173+J177</f>
        <v>119.3</v>
      </c>
      <c r="K172" s="260">
        <f>K173+K177</f>
        <v>24.8</v>
      </c>
      <c r="L172" s="231">
        <f t="shared" si="9"/>
        <v>0.20787929589270748</v>
      </c>
    </row>
    <row r="173" spans="1:12" ht="20.25">
      <c r="A173" s="114"/>
      <c r="B173" s="108"/>
      <c r="C173" s="183" t="s">
        <v>284</v>
      </c>
      <c r="D173" s="184" t="s">
        <v>20</v>
      </c>
      <c r="E173" s="184" t="s">
        <v>189</v>
      </c>
      <c r="F173" s="184" t="s">
        <v>285</v>
      </c>
      <c r="G173" s="184"/>
      <c r="H173" s="185"/>
      <c r="I173" s="185"/>
      <c r="J173" s="261">
        <f aca="true" t="shared" si="10" ref="J173:K175">J174</f>
        <v>20</v>
      </c>
      <c r="K173" s="261">
        <f t="shared" si="10"/>
        <v>0</v>
      </c>
      <c r="L173" s="231">
        <f t="shared" si="9"/>
        <v>0</v>
      </c>
    </row>
    <row r="174" spans="1:12" ht="20.25">
      <c r="A174" s="114"/>
      <c r="B174" s="178"/>
      <c r="C174" s="186" t="s">
        <v>286</v>
      </c>
      <c r="D174" s="184" t="s">
        <v>20</v>
      </c>
      <c r="E174" s="184" t="s">
        <v>189</v>
      </c>
      <c r="F174" s="184" t="s">
        <v>285</v>
      </c>
      <c r="G174" s="184" t="s">
        <v>287</v>
      </c>
      <c r="H174" s="185"/>
      <c r="I174" s="185"/>
      <c r="J174" s="261">
        <f t="shared" si="10"/>
        <v>20</v>
      </c>
      <c r="K174" s="261">
        <f t="shared" si="10"/>
        <v>0</v>
      </c>
      <c r="L174" s="231">
        <f t="shared" si="9"/>
        <v>0</v>
      </c>
    </row>
    <row r="175" spans="1:12" ht="20.25">
      <c r="A175" s="114"/>
      <c r="B175" s="178"/>
      <c r="C175" s="186" t="s">
        <v>288</v>
      </c>
      <c r="D175" s="184" t="s">
        <v>20</v>
      </c>
      <c r="E175" s="184" t="s">
        <v>189</v>
      </c>
      <c r="F175" s="184" t="s">
        <v>285</v>
      </c>
      <c r="G175" s="184" t="s">
        <v>289</v>
      </c>
      <c r="H175" s="185"/>
      <c r="I175" s="185"/>
      <c r="J175" s="261">
        <f t="shared" si="10"/>
        <v>20</v>
      </c>
      <c r="K175" s="261">
        <f t="shared" si="10"/>
        <v>0</v>
      </c>
      <c r="L175" s="231">
        <f t="shared" si="9"/>
        <v>0</v>
      </c>
    </row>
    <row r="176" spans="1:12" ht="40.5">
      <c r="A176" s="114"/>
      <c r="B176" s="108"/>
      <c r="C176" s="187" t="s">
        <v>273</v>
      </c>
      <c r="D176" s="188" t="s">
        <v>20</v>
      </c>
      <c r="E176" s="189" t="s">
        <v>189</v>
      </c>
      <c r="F176" s="189" t="s">
        <v>285</v>
      </c>
      <c r="G176" s="189" t="s">
        <v>289</v>
      </c>
      <c r="H176" s="189" t="s">
        <v>272</v>
      </c>
      <c r="I176" s="188" t="s">
        <v>32</v>
      </c>
      <c r="J176" s="147">
        <v>20</v>
      </c>
      <c r="K176" s="147">
        <v>0</v>
      </c>
      <c r="L176" s="231">
        <f t="shared" si="9"/>
        <v>0</v>
      </c>
    </row>
    <row r="177" spans="1:12" ht="20.25">
      <c r="A177" s="114"/>
      <c r="B177" s="108"/>
      <c r="C177" s="176" t="s">
        <v>243</v>
      </c>
      <c r="D177" s="130" t="s">
        <v>20</v>
      </c>
      <c r="E177" s="136" t="s">
        <v>189</v>
      </c>
      <c r="F177" s="136" t="s">
        <v>244</v>
      </c>
      <c r="G177" s="73"/>
      <c r="H177" s="73"/>
      <c r="I177" s="23"/>
      <c r="J177" s="262">
        <f aca="true" t="shared" si="11" ref="J177:K180">J178</f>
        <v>99.3</v>
      </c>
      <c r="K177" s="262">
        <f t="shared" si="11"/>
        <v>24.8</v>
      </c>
      <c r="L177" s="231">
        <f t="shared" si="9"/>
        <v>0.24974823766364554</v>
      </c>
    </row>
    <row r="178" spans="1:12" ht="20.25">
      <c r="A178" s="114"/>
      <c r="B178" s="108"/>
      <c r="C178" s="104" t="s">
        <v>144</v>
      </c>
      <c r="D178" s="130" t="s">
        <v>20</v>
      </c>
      <c r="E178" s="137" t="s">
        <v>189</v>
      </c>
      <c r="F178" s="138" t="s">
        <v>244</v>
      </c>
      <c r="G178" s="102" t="s">
        <v>147</v>
      </c>
      <c r="H178" s="76"/>
      <c r="I178" s="23"/>
      <c r="J178" s="262">
        <f t="shared" si="11"/>
        <v>99.3</v>
      </c>
      <c r="K178" s="262">
        <f t="shared" si="11"/>
        <v>24.8</v>
      </c>
      <c r="L178" s="231">
        <f t="shared" si="9"/>
        <v>0.24974823766364554</v>
      </c>
    </row>
    <row r="179" spans="1:12" ht="81">
      <c r="A179" s="114"/>
      <c r="B179" s="108"/>
      <c r="C179" s="160" t="s">
        <v>240</v>
      </c>
      <c r="D179" s="130" t="s">
        <v>20</v>
      </c>
      <c r="E179" s="139" t="s">
        <v>189</v>
      </c>
      <c r="F179" s="140" t="s">
        <v>244</v>
      </c>
      <c r="G179" s="141" t="s">
        <v>148</v>
      </c>
      <c r="H179" s="68"/>
      <c r="I179" s="23"/>
      <c r="J179" s="262">
        <f t="shared" si="11"/>
        <v>99.3</v>
      </c>
      <c r="K179" s="262">
        <f t="shared" si="11"/>
        <v>24.8</v>
      </c>
      <c r="L179" s="231">
        <f t="shared" si="9"/>
        <v>0.24974823766364554</v>
      </c>
    </row>
    <row r="180" spans="1:12" ht="81">
      <c r="A180" s="114"/>
      <c r="B180" s="108"/>
      <c r="C180" s="145" t="s">
        <v>240</v>
      </c>
      <c r="D180" s="102" t="s">
        <v>20</v>
      </c>
      <c r="E180" s="138" t="s">
        <v>189</v>
      </c>
      <c r="F180" s="138" t="s">
        <v>244</v>
      </c>
      <c r="G180" s="138" t="s">
        <v>182</v>
      </c>
      <c r="H180" s="138"/>
      <c r="I180" s="20"/>
      <c r="J180" s="250">
        <f t="shared" si="11"/>
        <v>99.3</v>
      </c>
      <c r="K180" s="250">
        <f t="shared" si="11"/>
        <v>24.8</v>
      </c>
      <c r="L180" s="237">
        <f t="shared" si="9"/>
        <v>0.24974823766364554</v>
      </c>
    </row>
    <row r="181" spans="1:12" ht="60.75">
      <c r="A181" s="114"/>
      <c r="B181" s="108"/>
      <c r="C181" s="63" t="s">
        <v>198</v>
      </c>
      <c r="D181" s="25" t="s">
        <v>20</v>
      </c>
      <c r="E181" s="143" t="s">
        <v>189</v>
      </c>
      <c r="F181" s="143" t="s">
        <v>244</v>
      </c>
      <c r="G181" s="143" t="s">
        <v>182</v>
      </c>
      <c r="H181" s="143" t="s">
        <v>263</v>
      </c>
      <c r="I181" s="25" t="s">
        <v>151</v>
      </c>
      <c r="J181" s="147">
        <v>99.3</v>
      </c>
      <c r="K181" s="147">
        <v>24.8</v>
      </c>
      <c r="L181" s="232">
        <f t="shared" si="9"/>
        <v>0.24974823766364554</v>
      </c>
    </row>
    <row r="182" spans="1:12" ht="20.25">
      <c r="A182" s="114"/>
      <c r="B182" s="108"/>
      <c r="C182" s="13" t="s">
        <v>227</v>
      </c>
      <c r="D182" s="14" t="s">
        <v>20</v>
      </c>
      <c r="E182" s="14" t="s">
        <v>125</v>
      </c>
      <c r="F182" s="14" t="s">
        <v>125</v>
      </c>
      <c r="G182" s="43" t="s">
        <v>22</v>
      </c>
      <c r="H182" s="79"/>
      <c r="I182" s="79"/>
      <c r="J182" s="258">
        <f>J183+J189</f>
        <v>6993.6</v>
      </c>
      <c r="K182" s="258">
        <f>K183+K189</f>
        <v>1207.4</v>
      </c>
      <c r="L182" s="231">
        <f>K182/J182</f>
        <v>0.17264355982612675</v>
      </c>
    </row>
    <row r="183" spans="1:12" ht="20.25">
      <c r="A183" s="114"/>
      <c r="B183" s="108"/>
      <c r="C183" s="28" t="s">
        <v>154</v>
      </c>
      <c r="D183" s="16" t="s">
        <v>20</v>
      </c>
      <c r="E183" s="16" t="s">
        <v>125</v>
      </c>
      <c r="F183" s="16" t="s">
        <v>155</v>
      </c>
      <c r="G183" s="16"/>
      <c r="H183" s="16"/>
      <c r="I183" s="16"/>
      <c r="J183" s="263">
        <f>J184</f>
        <v>6143.6</v>
      </c>
      <c r="K183" s="263">
        <f>K184</f>
        <v>1185.9</v>
      </c>
      <c r="L183" s="231">
        <f t="shared" si="9"/>
        <v>0.19303014519174425</v>
      </c>
    </row>
    <row r="184" spans="1:12" ht="20.25">
      <c r="A184" s="114"/>
      <c r="B184" s="108"/>
      <c r="C184" s="28" t="s">
        <v>228</v>
      </c>
      <c r="D184" s="16" t="s">
        <v>20</v>
      </c>
      <c r="E184" s="16" t="s">
        <v>125</v>
      </c>
      <c r="F184" s="16" t="s">
        <v>155</v>
      </c>
      <c r="G184" s="79" t="s">
        <v>156</v>
      </c>
      <c r="H184" s="79"/>
      <c r="I184" s="79"/>
      <c r="J184" s="258">
        <f>J185</f>
        <v>6143.6</v>
      </c>
      <c r="K184" s="258">
        <f>K185</f>
        <v>1185.9</v>
      </c>
      <c r="L184" s="231">
        <f t="shared" si="9"/>
        <v>0.19303014519174425</v>
      </c>
    </row>
    <row r="185" spans="1:12" ht="20.25">
      <c r="A185" s="114"/>
      <c r="B185" s="108"/>
      <c r="C185" s="29" t="s">
        <v>157</v>
      </c>
      <c r="D185" s="30" t="s">
        <v>20</v>
      </c>
      <c r="E185" s="35" t="s">
        <v>125</v>
      </c>
      <c r="F185" s="35" t="s">
        <v>155</v>
      </c>
      <c r="G185" s="19" t="s">
        <v>158</v>
      </c>
      <c r="H185" s="20"/>
      <c r="I185" s="20"/>
      <c r="J185" s="123">
        <f>J186+J187+J188</f>
        <v>6143.6</v>
      </c>
      <c r="K185" s="123">
        <f>K186+K187+K188</f>
        <v>1185.9</v>
      </c>
      <c r="L185" s="237">
        <f t="shared" si="9"/>
        <v>0.19303014519174425</v>
      </c>
    </row>
    <row r="186" spans="1:12" ht="20.25">
      <c r="A186" s="114"/>
      <c r="B186" s="108"/>
      <c r="C186" s="24" t="s">
        <v>274</v>
      </c>
      <c r="D186" s="22" t="s">
        <v>20</v>
      </c>
      <c r="E186" s="22" t="s">
        <v>125</v>
      </c>
      <c r="F186" s="22" t="s">
        <v>155</v>
      </c>
      <c r="G186" s="22" t="s">
        <v>158</v>
      </c>
      <c r="H186" s="22" t="s">
        <v>159</v>
      </c>
      <c r="I186" s="22" t="s">
        <v>32</v>
      </c>
      <c r="J186" s="264">
        <v>6143.6</v>
      </c>
      <c r="K186" s="264">
        <v>1185.9</v>
      </c>
      <c r="L186" s="232">
        <f t="shared" si="9"/>
        <v>0.19303014519174425</v>
      </c>
    </row>
    <row r="187" spans="1:12" ht="20.25" hidden="1">
      <c r="A187" s="114"/>
      <c r="B187" s="108"/>
      <c r="C187" s="91" t="s">
        <v>107</v>
      </c>
      <c r="D187" s="22" t="s">
        <v>20</v>
      </c>
      <c r="E187" s="22" t="s">
        <v>125</v>
      </c>
      <c r="F187" s="22" t="s">
        <v>155</v>
      </c>
      <c r="G187" s="22" t="s">
        <v>158</v>
      </c>
      <c r="H187" s="22" t="s">
        <v>159</v>
      </c>
      <c r="I187" s="22" t="s">
        <v>108</v>
      </c>
      <c r="J187" s="264">
        <v>0</v>
      </c>
      <c r="K187" s="264">
        <v>0</v>
      </c>
      <c r="L187" s="231" t="e">
        <f t="shared" si="9"/>
        <v>#DIV/0!</v>
      </c>
    </row>
    <row r="188" spans="1:12" ht="60.75" hidden="1">
      <c r="A188" s="114"/>
      <c r="B188" s="108"/>
      <c r="C188" s="31" t="s">
        <v>260</v>
      </c>
      <c r="D188" s="22" t="s">
        <v>20</v>
      </c>
      <c r="E188" s="22" t="s">
        <v>125</v>
      </c>
      <c r="F188" s="22" t="s">
        <v>155</v>
      </c>
      <c r="G188" s="22" t="s">
        <v>158</v>
      </c>
      <c r="H188" s="22" t="s">
        <v>159</v>
      </c>
      <c r="I188" s="22" t="s">
        <v>261</v>
      </c>
      <c r="J188" s="116">
        <v>0</v>
      </c>
      <c r="K188" s="116">
        <v>0</v>
      </c>
      <c r="L188" s="231" t="e">
        <f t="shared" si="9"/>
        <v>#DIV/0!</v>
      </c>
    </row>
    <row r="189" spans="1:12" ht="20.25">
      <c r="A189" s="114"/>
      <c r="B189" s="108"/>
      <c r="C189" s="50" t="s">
        <v>233</v>
      </c>
      <c r="D189" s="14" t="s">
        <v>20</v>
      </c>
      <c r="E189" s="14" t="s">
        <v>125</v>
      </c>
      <c r="F189" s="14" t="s">
        <v>125</v>
      </c>
      <c r="G189" s="14" t="s">
        <v>22</v>
      </c>
      <c r="H189" s="14" t="s">
        <v>22</v>
      </c>
      <c r="I189" s="14" t="s">
        <v>22</v>
      </c>
      <c r="J189" s="115">
        <f aca="true" t="shared" si="12" ref="J189:K191">J190</f>
        <v>850</v>
      </c>
      <c r="K189" s="115">
        <f t="shared" si="12"/>
        <v>21.5</v>
      </c>
      <c r="L189" s="231">
        <f t="shared" si="9"/>
        <v>0.025294117647058825</v>
      </c>
    </row>
    <row r="190" spans="1:12" ht="20.25">
      <c r="A190" s="114"/>
      <c r="B190" s="108"/>
      <c r="C190" s="49" t="s">
        <v>234</v>
      </c>
      <c r="D190" s="16" t="s">
        <v>20</v>
      </c>
      <c r="E190" s="16" t="s">
        <v>125</v>
      </c>
      <c r="F190" s="16" t="s">
        <v>236</v>
      </c>
      <c r="G190" s="16"/>
      <c r="H190" s="16"/>
      <c r="I190" s="16"/>
      <c r="J190" s="115">
        <f t="shared" si="12"/>
        <v>850</v>
      </c>
      <c r="K190" s="115">
        <f t="shared" si="12"/>
        <v>21.5</v>
      </c>
      <c r="L190" s="231">
        <f t="shared" si="9"/>
        <v>0.025294117647058825</v>
      </c>
    </row>
    <row r="191" spans="1:12" ht="20.25">
      <c r="A191" s="114"/>
      <c r="B191" s="108"/>
      <c r="C191" s="49" t="s">
        <v>235</v>
      </c>
      <c r="D191" s="16" t="s">
        <v>20</v>
      </c>
      <c r="E191" s="16" t="s">
        <v>125</v>
      </c>
      <c r="F191" s="16" t="s">
        <v>236</v>
      </c>
      <c r="G191" s="16" t="s">
        <v>126</v>
      </c>
      <c r="H191" s="16" t="s">
        <v>22</v>
      </c>
      <c r="I191" s="16"/>
      <c r="J191" s="117">
        <f t="shared" si="12"/>
        <v>850</v>
      </c>
      <c r="K191" s="117">
        <f t="shared" si="12"/>
        <v>21.5</v>
      </c>
      <c r="L191" s="231">
        <f t="shared" si="9"/>
        <v>0.025294117647058825</v>
      </c>
    </row>
    <row r="192" spans="1:12" ht="20.25">
      <c r="A192" s="114"/>
      <c r="B192" s="108"/>
      <c r="C192" s="29" t="s">
        <v>251</v>
      </c>
      <c r="D192" s="18" t="s">
        <v>20</v>
      </c>
      <c r="E192" s="18" t="s">
        <v>125</v>
      </c>
      <c r="F192" s="18" t="s">
        <v>236</v>
      </c>
      <c r="G192" s="18" t="s">
        <v>127</v>
      </c>
      <c r="H192" s="18" t="s">
        <v>22</v>
      </c>
      <c r="I192" s="18" t="s">
        <v>22</v>
      </c>
      <c r="J192" s="117">
        <f>J193+J194</f>
        <v>850</v>
      </c>
      <c r="K192" s="117">
        <f>K193+K194</f>
        <v>21.5</v>
      </c>
      <c r="L192" s="235">
        <f t="shared" si="9"/>
        <v>0.025294117647058825</v>
      </c>
    </row>
    <row r="193" spans="1:12" ht="20.25">
      <c r="A193" s="114"/>
      <c r="B193" s="108"/>
      <c r="C193" s="21" t="s">
        <v>274</v>
      </c>
      <c r="D193" s="22" t="s">
        <v>20</v>
      </c>
      <c r="E193" s="22" t="s">
        <v>125</v>
      </c>
      <c r="F193" s="22" t="s">
        <v>236</v>
      </c>
      <c r="G193" s="22" t="s">
        <v>127</v>
      </c>
      <c r="H193" s="22" t="s">
        <v>159</v>
      </c>
      <c r="I193" s="22" t="s">
        <v>32</v>
      </c>
      <c r="J193" s="119">
        <v>450</v>
      </c>
      <c r="K193" s="119">
        <v>21.5</v>
      </c>
      <c r="L193" s="236">
        <f t="shared" si="9"/>
        <v>0.04777777777777778</v>
      </c>
    </row>
    <row r="194" spans="1:12" ht="60.75">
      <c r="A194" s="114"/>
      <c r="B194" s="108"/>
      <c r="C194" s="24" t="s">
        <v>303</v>
      </c>
      <c r="D194" s="25" t="s">
        <v>20</v>
      </c>
      <c r="E194" s="25" t="s">
        <v>125</v>
      </c>
      <c r="F194" s="25" t="s">
        <v>236</v>
      </c>
      <c r="G194" s="25" t="s">
        <v>127</v>
      </c>
      <c r="H194" s="25" t="s">
        <v>31</v>
      </c>
      <c r="I194" s="25" t="s">
        <v>302</v>
      </c>
      <c r="J194" s="121">
        <v>400</v>
      </c>
      <c r="K194" s="121">
        <v>0</v>
      </c>
      <c r="L194" s="232">
        <f t="shared" si="9"/>
        <v>0</v>
      </c>
    </row>
    <row r="195" spans="1:12" ht="20.25">
      <c r="A195" s="114"/>
      <c r="B195" s="108"/>
      <c r="C195" s="80" t="s">
        <v>132</v>
      </c>
      <c r="D195" s="157" t="s">
        <v>20</v>
      </c>
      <c r="E195" s="157" t="s">
        <v>133</v>
      </c>
      <c r="F195" s="157"/>
      <c r="G195" s="157"/>
      <c r="H195" s="157"/>
      <c r="I195" s="157"/>
      <c r="J195" s="265">
        <f>J196+J201</f>
        <v>7420</v>
      </c>
      <c r="K195" s="265">
        <f>K196+K201</f>
        <v>56.9</v>
      </c>
      <c r="L195" s="231">
        <f t="shared" si="9"/>
        <v>0.007668463611859838</v>
      </c>
    </row>
    <row r="196" spans="1:12" ht="20.25">
      <c r="A196" s="114"/>
      <c r="B196" s="108"/>
      <c r="C196" s="80" t="s">
        <v>134</v>
      </c>
      <c r="D196" s="79" t="s">
        <v>20</v>
      </c>
      <c r="E196" s="79" t="s">
        <v>133</v>
      </c>
      <c r="F196" s="79" t="s">
        <v>135</v>
      </c>
      <c r="G196" s="79"/>
      <c r="H196" s="67"/>
      <c r="I196" s="67"/>
      <c r="J196" s="266">
        <f aca="true" t="shared" si="13" ref="J196:K199">J197</f>
        <v>140</v>
      </c>
      <c r="K196" s="266">
        <f t="shared" si="13"/>
        <v>24.5</v>
      </c>
      <c r="L196" s="231">
        <f t="shared" si="9"/>
        <v>0.175</v>
      </c>
    </row>
    <row r="197" spans="1:12" ht="20.25">
      <c r="A197" s="114"/>
      <c r="B197" s="108"/>
      <c r="C197" s="49" t="s">
        <v>136</v>
      </c>
      <c r="D197" s="16" t="s">
        <v>20</v>
      </c>
      <c r="E197" s="16" t="s">
        <v>133</v>
      </c>
      <c r="F197" s="16" t="s">
        <v>135</v>
      </c>
      <c r="G197" s="16" t="s">
        <v>137</v>
      </c>
      <c r="H197" s="26"/>
      <c r="I197" s="26"/>
      <c r="J197" s="260">
        <f t="shared" si="13"/>
        <v>140</v>
      </c>
      <c r="K197" s="260">
        <f t="shared" si="13"/>
        <v>24.5</v>
      </c>
      <c r="L197" s="231">
        <f t="shared" si="9"/>
        <v>0.175</v>
      </c>
    </row>
    <row r="198" spans="1:12" ht="20.25">
      <c r="A198" s="114"/>
      <c r="B198" s="108"/>
      <c r="C198" s="49" t="s">
        <v>138</v>
      </c>
      <c r="D198" s="16" t="s">
        <v>20</v>
      </c>
      <c r="E198" s="16" t="s">
        <v>133</v>
      </c>
      <c r="F198" s="16" t="s">
        <v>135</v>
      </c>
      <c r="G198" s="16" t="s">
        <v>139</v>
      </c>
      <c r="H198" s="16"/>
      <c r="I198" s="26"/>
      <c r="J198" s="260">
        <f t="shared" si="13"/>
        <v>140</v>
      </c>
      <c r="K198" s="260">
        <f t="shared" si="13"/>
        <v>24.5</v>
      </c>
      <c r="L198" s="231">
        <f t="shared" si="9"/>
        <v>0.175</v>
      </c>
    </row>
    <row r="199" spans="1:12" ht="40.5">
      <c r="A199" s="114"/>
      <c r="B199" s="108"/>
      <c r="C199" s="81" t="s">
        <v>140</v>
      </c>
      <c r="D199" s="30" t="s">
        <v>20</v>
      </c>
      <c r="E199" s="30" t="s">
        <v>133</v>
      </c>
      <c r="F199" s="30" t="s">
        <v>135</v>
      </c>
      <c r="G199" s="30" t="s">
        <v>141</v>
      </c>
      <c r="H199" s="69"/>
      <c r="I199" s="69"/>
      <c r="J199" s="267">
        <f t="shared" si="13"/>
        <v>140</v>
      </c>
      <c r="K199" s="267">
        <f t="shared" si="13"/>
        <v>24.5</v>
      </c>
      <c r="L199" s="237">
        <f t="shared" si="9"/>
        <v>0.175</v>
      </c>
    </row>
    <row r="200" spans="1:12" ht="20.25">
      <c r="A200" s="114"/>
      <c r="B200" s="108"/>
      <c r="C200" s="46" t="s">
        <v>142</v>
      </c>
      <c r="D200" s="67" t="s">
        <v>20</v>
      </c>
      <c r="E200" s="67" t="s">
        <v>133</v>
      </c>
      <c r="F200" s="64" t="s">
        <v>135</v>
      </c>
      <c r="G200" s="64" t="s">
        <v>141</v>
      </c>
      <c r="H200" s="23" t="s">
        <v>143</v>
      </c>
      <c r="I200" s="25" t="s">
        <v>32</v>
      </c>
      <c r="J200" s="268">
        <v>140</v>
      </c>
      <c r="K200" s="268">
        <v>24.5</v>
      </c>
      <c r="L200" s="232">
        <f t="shared" si="9"/>
        <v>0.175</v>
      </c>
    </row>
    <row r="201" spans="1:12" ht="20.25">
      <c r="A201" s="114"/>
      <c r="B201" s="108"/>
      <c r="C201" s="49" t="s">
        <v>192</v>
      </c>
      <c r="D201" s="16" t="s">
        <v>20</v>
      </c>
      <c r="E201" s="16" t="s">
        <v>133</v>
      </c>
      <c r="F201" s="16" t="s">
        <v>195</v>
      </c>
      <c r="G201" s="94"/>
      <c r="H201" s="26"/>
      <c r="I201" s="26"/>
      <c r="J201" s="260">
        <f>J202</f>
        <v>7280</v>
      </c>
      <c r="K201" s="260">
        <f>K202</f>
        <v>32.4</v>
      </c>
      <c r="L201" s="231">
        <f t="shared" si="9"/>
        <v>0.00445054945054945</v>
      </c>
    </row>
    <row r="202" spans="1:12" ht="20.25">
      <c r="A202" s="114"/>
      <c r="B202" s="108"/>
      <c r="C202" s="49" t="s">
        <v>193</v>
      </c>
      <c r="D202" s="16" t="s">
        <v>20</v>
      </c>
      <c r="E202" s="16" t="s">
        <v>133</v>
      </c>
      <c r="F202" s="16" t="s">
        <v>195</v>
      </c>
      <c r="G202" s="16" t="s">
        <v>196</v>
      </c>
      <c r="H202" s="23"/>
      <c r="I202" s="26"/>
      <c r="J202" s="260">
        <f>J204+J211</f>
        <v>7280</v>
      </c>
      <c r="K202" s="260">
        <f>K204+K211</f>
        <v>32.4</v>
      </c>
      <c r="L202" s="231">
        <f t="shared" si="9"/>
        <v>0.00445054945054945</v>
      </c>
    </row>
    <row r="203" spans="1:12" ht="20.25">
      <c r="A203" s="114"/>
      <c r="B203" s="108"/>
      <c r="C203" s="80" t="s">
        <v>304</v>
      </c>
      <c r="D203" s="16" t="s">
        <v>20</v>
      </c>
      <c r="E203" s="93" t="s">
        <v>133</v>
      </c>
      <c r="F203" s="16" t="s">
        <v>195</v>
      </c>
      <c r="G203" s="16" t="s">
        <v>197</v>
      </c>
      <c r="H203" s="67"/>
      <c r="I203" s="153"/>
      <c r="J203" s="269">
        <f>J204</f>
        <v>170</v>
      </c>
      <c r="K203" s="269">
        <f>K204</f>
        <v>32.4</v>
      </c>
      <c r="L203" s="231">
        <f t="shared" si="9"/>
        <v>0.19058823529411764</v>
      </c>
    </row>
    <row r="204" spans="1:12" ht="40.5">
      <c r="A204" s="114"/>
      <c r="B204" s="108"/>
      <c r="C204" s="29" t="s">
        <v>194</v>
      </c>
      <c r="D204" s="30" t="s">
        <v>20</v>
      </c>
      <c r="E204" s="79" t="s">
        <v>133</v>
      </c>
      <c r="F204" s="18" t="s">
        <v>195</v>
      </c>
      <c r="G204" s="18" t="s">
        <v>197</v>
      </c>
      <c r="H204" s="20"/>
      <c r="I204" s="20"/>
      <c r="J204" s="270">
        <f>J205</f>
        <v>170</v>
      </c>
      <c r="K204" s="270">
        <f>K205</f>
        <v>32.4</v>
      </c>
      <c r="L204" s="237">
        <f t="shared" si="9"/>
        <v>0.19058823529411764</v>
      </c>
    </row>
    <row r="205" spans="1:12" ht="20.25">
      <c r="A205" s="114"/>
      <c r="B205" s="108"/>
      <c r="C205" s="55" t="s">
        <v>142</v>
      </c>
      <c r="D205" s="25" t="s">
        <v>20</v>
      </c>
      <c r="E205" s="25" t="s">
        <v>133</v>
      </c>
      <c r="F205" s="64">
        <v>1003</v>
      </c>
      <c r="G205" s="64" t="s">
        <v>197</v>
      </c>
      <c r="H205" s="25" t="s">
        <v>143</v>
      </c>
      <c r="I205" s="25" t="s">
        <v>32</v>
      </c>
      <c r="J205" s="268">
        <v>170</v>
      </c>
      <c r="K205" s="268">
        <v>32.4</v>
      </c>
      <c r="L205" s="232">
        <f t="shared" si="9"/>
        <v>0.19058823529411764</v>
      </c>
    </row>
    <row r="206" spans="1:12" ht="20.25" hidden="1">
      <c r="A206" s="114"/>
      <c r="B206" s="108"/>
      <c r="C206" s="77" t="s">
        <v>128</v>
      </c>
      <c r="D206" s="16" t="s">
        <v>20</v>
      </c>
      <c r="E206" s="34" t="s">
        <v>145</v>
      </c>
      <c r="F206" s="34"/>
      <c r="G206" s="34" t="s">
        <v>22</v>
      </c>
      <c r="H206" s="34" t="s">
        <v>22</v>
      </c>
      <c r="I206" s="26"/>
      <c r="J206" s="271">
        <f aca="true" t="shared" si="14" ref="J206:K209">J207</f>
        <v>0</v>
      </c>
      <c r="K206" s="271">
        <f t="shared" si="14"/>
        <v>0</v>
      </c>
      <c r="L206" s="231" t="e">
        <f t="shared" si="9"/>
        <v>#DIV/0!</v>
      </c>
    </row>
    <row r="207" spans="1:12" ht="20.25" hidden="1">
      <c r="A207" s="114"/>
      <c r="B207" s="108"/>
      <c r="C207" s="49" t="s">
        <v>239</v>
      </c>
      <c r="D207" s="16" t="s">
        <v>20</v>
      </c>
      <c r="E207" s="34" t="s">
        <v>145</v>
      </c>
      <c r="F207" s="16" t="s">
        <v>238</v>
      </c>
      <c r="G207" s="34" t="s">
        <v>22</v>
      </c>
      <c r="H207" s="34" t="s">
        <v>22</v>
      </c>
      <c r="I207" s="26"/>
      <c r="J207" s="271">
        <f t="shared" si="14"/>
        <v>0</v>
      </c>
      <c r="K207" s="271">
        <f t="shared" si="14"/>
        <v>0</v>
      </c>
      <c r="L207" s="231" t="e">
        <f aca="true" t="shared" si="15" ref="L207:L235">K207/J207</f>
        <v>#DIV/0!</v>
      </c>
    </row>
    <row r="208" spans="1:12" ht="40.5" hidden="1">
      <c r="A208" s="114"/>
      <c r="B208" s="108"/>
      <c r="C208" s="49" t="s">
        <v>129</v>
      </c>
      <c r="D208" s="16" t="s">
        <v>20</v>
      </c>
      <c r="E208" s="34" t="s">
        <v>145</v>
      </c>
      <c r="F208" s="16" t="s">
        <v>238</v>
      </c>
      <c r="G208" s="16" t="s">
        <v>130</v>
      </c>
      <c r="H208" s="34"/>
      <c r="I208" s="26"/>
      <c r="J208" s="271">
        <f t="shared" si="14"/>
        <v>0</v>
      </c>
      <c r="K208" s="271">
        <f t="shared" si="14"/>
        <v>0</v>
      </c>
      <c r="L208" s="231" t="e">
        <f t="shared" si="15"/>
        <v>#DIV/0!</v>
      </c>
    </row>
    <row r="209" spans="1:12" ht="20.25" hidden="1">
      <c r="A209" s="114"/>
      <c r="B209" s="108"/>
      <c r="C209" s="29" t="s">
        <v>237</v>
      </c>
      <c r="D209" s="18" t="s">
        <v>20</v>
      </c>
      <c r="E209" s="19" t="s">
        <v>145</v>
      </c>
      <c r="F209" s="18" t="s">
        <v>238</v>
      </c>
      <c r="G209" s="18" t="s">
        <v>131</v>
      </c>
      <c r="H209" s="20"/>
      <c r="I209" s="20"/>
      <c r="J209" s="126">
        <f t="shared" si="14"/>
        <v>0</v>
      </c>
      <c r="K209" s="126">
        <f t="shared" si="14"/>
        <v>0</v>
      </c>
      <c r="L209" s="231" t="e">
        <f t="shared" si="15"/>
        <v>#DIV/0!</v>
      </c>
    </row>
    <row r="210" spans="1:12" ht="20.25" hidden="1">
      <c r="A210" s="114"/>
      <c r="B210" s="108"/>
      <c r="C210" s="78" t="s">
        <v>35</v>
      </c>
      <c r="D210" s="25" t="s">
        <v>20</v>
      </c>
      <c r="E210" s="25" t="s">
        <v>145</v>
      </c>
      <c r="F210" s="25" t="s">
        <v>238</v>
      </c>
      <c r="G210" s="25" t="s">
        <v>131</v>
      </c>
      <c r="H210" s="25" t="s">
        <v>31</v>
      </c>
      <c r="I210" s="25" t="s">
        <v>32</v>
      </c>
      <c r="J210" s="268">
        <v>0</v>
      </c>
      <c r="K210" s="268">
        <v>0</v>
      </c>
      <c r="L210" s="231" t="e">
        <f t="shared" si="15"/>
        <v>#DIV/0!</v>
      </c>
    </row>
    <row r="211" spans="1:12" ht="20.25">
      <c r="A211" s="114"/>
      <c r="B211" s="108"/>
      <c r="C211" s="49" t="s">
        <v>304</v>
      </c>
      <c r="D211" s="16" t="s">
        <v>20</v>
      </c>
      <c r="E211" s="34" t="s">
        <v>133</v>
      </c>
      <c r="F211" s="16" t="s">
        <v>195</v>
      </c>
      <c r="G211" s="16" t="s">
        <v>307</v>
      </c>
      <c r="H211" s="67"/>
      <c r="I211" s="23"/>
      <c r="J211" s="272">
        <f>J212</f>
        <v>7110</v>
      </c>
      <c r="K211" s="272">
        <f>K212</f>
        <v>0</v>
      </c>
      <c r="L211" s="231">
        <f t="shared" si="15"/>
        <v>0</v>
      </c>
    </row>
    <row r="212" spans="1:12" ht="60.75">
      <c r="A212" s="114"/>
      <c r="B212" s="108"/>
      <c r="C212" s="59" t="s">
        <v>305</v>
      </c>
      <c r="D212" s="18" t="s">
        <v>20</v>
      </c>
      <c r="E212" s="18" t="s">
        <v>133</v>
      </c>
      <c r="F212" s="18" t="s">
        <v>195</v>
      </c>
      <c r="G212" s="18" t="s">
        <v>306</v>
      </c>
      <c r="H212" s="20"/>
      <c r="I212" s="20"/>
      <c r="J212" s="273">
        <f>J213</f>
        <v>7110</v>
      </c>
      <c r="K212" s="273">
        <f>K213</f>
        <v>0</v>
      </c>
      <c r="L212" s="237">
        <f t="shared" si="15"/>
        <v>0</v>
      </c>
    </row>
    <row r="213" spans="1:12" ht="20.25">
      <c r="A213" s="114"/>
      <c r="B213" s="108"/>
      <c r="C213" s="46" t="s">
        <v>142</v>
      </c>
      <c r="D213" s="25" t="s">
        <v>20</v>
      </c>
      <c r="E213" s="25" t="s">
        <v>133</v>
      </c>
      <c r="F213" s="65">
        <v>1003</v>
      </c>
      <c r="G213" s="65" t="s">
        <v>306</v>
      </c>
      <c r="H213" s="25" t="s">
        <v>143</v>
      </c>
      <c r="I213" s="25" t="s">
        <v>32</v>
      </c>
      <c r="J213" s="268">
        <v>7110</v>
      </c>
      <c r="K213" s="268">
        <v>0</v>
      </c>
      <c r="L213" s="232">
        <f t="shared" si="15"/>
        <v>0</v>
      </c>
    </row>
    <row r="214" spans="1:12" ht="20.25">
      <c r="A214" s="114"/>
      <c r="B214" s="108"/>
      <c r="C214" s="77" t="s">
        <v>128</v>
      </c>
      <c r="D214" s="16" t="s">
        <v>20</v>
      </c>
      <c r="E214" s="34" t="s">
        <v>145</v>
      </c>
      <c r="F214" s="34"/>
      <c r="G214" s="34" t="s">
        <v>22</v>
      </c>
      <c r="H214" s="34" t="s">
        <v>22</v>
      </c>
      <c r="I214" s="26"/>
      <c r="J214" s="271">
        <f aca="true" t="shared" si="16" ref="J214:K217">J215</f>
        <v>300</v>
      </c>
      <c r="K214" s="271">
        <f t="shared" si="16"/>
        <v>45</v>
      </c>
      <c r="L214" s="231">
        <f t="shared" si="15"/>
        <v>0.15</v>
      </c>
    </row>
    <row r="215" spans="1:12" ht="20.25">
      <c r="A215" s="114"/>
      <c r="B215" s="108"/>
      <c r="C215" s="49" t="s">
        <v>239</v>
      </c>
      <c r="D215" s="16" t="s">
        <v>20</v>
      </c>
      <c r="E215" s="34" t="s">
        <v>145</v>
      </c>
      <c r="F215" s="16" t="s">
        <v>238</v>
      </c>
      <c r="G215" s="34" t="s">
        <v>22</v>
      </c>
      <c r="H215" s="34" t="s">
        <v>22</v>
      </c>
      <c r="I215" s="26"/>
      <c r="J215" s="271">
        <f t="shared" si="16"/>
        <v>300</v>
      </c>
      <c r="K215" s="271">
        <f t="shared" si="16"/>
        <v>45</v>
      </c>
      <c r="L215" s="231">
        <f t="shared" si="15"/>
        <v>0.15</v>
      </c>
    </row>
    <row r="216" spans="1:12" ht="40.5">
      <c r="A216" s="114"/>
      <c r="B216" s="108"/>
      <c r="C216" s="49" t="s">
        <v>129</v>
      </c>
      <c r="D216" s="16" t="s">
        <v>20</v>
      </c>
      <c r="E216" s="34" t="s">
        <v>145</v>
      </c>
      <c r="F216" s="16" t="s">
        <v>238</v>
      </c>
      <c r="G216" s="16" t="s">
        <v>130</v>
      </c>
      <c r="H216" s="34"/>
      <c r="I216" s="26"/>
      <c r="J216" s="271">
        <f t="shared" si="16"/>
        <v>300</v>
      </c>
      <c r="K216" s="271">
        <f t="shared" si="16"/>
        <v>45</v>
      </c>
      <c r="L216" s="231">
        <f t="shared" si="15"/>
        <v>0.15</v>
      </c>
    </row>
    <row r="217" spans="1:12" ht="20.25">
      <c r="A217" s="114"/>
      <c r="B217" s="108"/>
      <c r="C217" s="29" t="s">
        <v>237</v>
      </c>
      <c r="D217" s="18" t="s">
        <v>20</v>
      </c>
      <c r="E217" s="19" t="s">
        <v>145</v>
      </c>
      <c r="F217" s="18" t="s">
        <v>238</v>
      </c>
      <c r="G217" s="18" t="s">
        <v>131</v>
      </c>
      <c r="H217" s="20"/>
      <c r="I217" s="20"/>
      <c r="J217" s="126">
        <f t="shared" si="16"/>
        <v>300</v>
      </c>
      <c r="K217" s="126">
        <f t="shared" si="16"/>
        <v>45</v>
      </c>
      <c r="L217" s="237">
        <f t="shared" si="15"/>
        <v>0.15</v>
      </c>
    </row>
    <row r="218" spans="1:12" ht="20.25">
      <c r="A218" s="114"/>
      <c r="B218" s="108"/>
      <c r="C218" s="24" t="s">
        <v>274</v>
      </c>
      <c r="D218" s="25" t="s">
        <v>20</v>
      </c>
      <c r="E218" s="25" t="s">
        <v>145</v>
      </c>
      <c r="F218" s="25" t="s">
        <v>238</v>
      </c>
      <c r="G218" s="25" t="s">
        <v>131</v>
      </c>
      <c r="H218" s="25" t="s">
        <v>159</v>
      </c>
      <c r="I218" s="25" t="s">
        <v>32</v>
      </c>
      <c r="J218" s="124">
        <v>300</v>
      </c>
      <c r="K218" s="124">
        <v>45</v>
      </c>
      <c r="L218" s="232">
        <f t="shared" si="15"/>
        <v>0.15</v>
      </c>
    </row>
    <row r="219" spans="1:12" ht="20.25">
      <c r="A219" s="114"/>
      <c r="B219" s="108"/>
      <c r="C219" s="103" t="s">
        <v>36</v>
      </c>
      <c r="D219" s="133" t="s">
        <v>20</v>
      </c>
      <c r="E219" s="93" t="s">
        <v>230</v>
      </c>
      <c r="F219" s="64"/>
      <c r="G219" s="64"/>
      <c r="H219" s="23"/>
      <c r="I219" s="23"/>
      <c r="J219" s="261">
        <f aca="true" t="shared" si="17" ref="J219:K222">J220</f>
        <v>287</v>
      </c>
      <c r="K219" s="261">
        <f t="shared" si="17"/>
        <v>0</v>
      </c>
      <c r="L219" s="231">
        <f t="shared" si="15"/>
        <v>0</v>
      </c>
    </row>
    <row r="220" spans="1:12" ht="40.5">
      <c r="A220" s="114"/>
      <c r="B220" s="108"/>
      <c r="C220" s="28" t="s">
        <v>229</v>
      </c>
      <c r="D220" s="16" t="s">
        <v>20</v>
      </c>
      <c r="E220" s="16" t="s">
        <v>230</v>
      </c>
      <c r="F220" s="16" t="s">
        <v>231</v>
      </c>
      <c r="G220" s="16"/>
      <c r="H220" s="16"/>
      <c r="I220" s="16"/>
      <c r="J220" s="115">
        <f t="shared" si="17"/>
        <v>287</v>
      </c>
      <c r="K220" s="115">
        <f t="shared" si="17"/>
        <v>0</v>
      </c>
      <c r="L220" s="231">
        <f t="shared" si="15"/>
        <v>0</v>
      </c>
    </row>
    <row r="221" spans="1:12" ht="20.25">
      <c r="A221" s="114"/>
      <c r="B221" s="108"/>
      <c r="C221" s="49" t="s">
        <v>38</v>
      </c>
      <c r="D221" s="16" t="s">
        <v>20</v>
      </c>
      <c r="E221" s="16" t="s">
        <v>230</v>
      </c>
      <c r="F221" s="16" t="s">
        <v>231</v>
      </c>
      <c r="G221" s="16" t="s">
        <v>39</v>
      </c>
      <c r="H221" s="16" t="s">
        <v>22</v>
      </c>
      <c r="I221" s="16" t="s">
        <v>22</v>
      </c>
      <c r="J221" s="115">
        <f t="shared" si="17"/>
        <v>287</v>
      </c>
      <c r="K221" s="115">
        <f t="shared" si="17"/>
        <v>0</v>
      </c>
      <c r="L221" s="231">
        <f t="shared" si="15"/>
        <v>0</v>
      </c>
    </row>
    <row r="222" spans="1:12" ht="20.25">
      <c r="A222" s="114"/>
      <c r="B222" s="108"/>
      <c r="C222" s="27" t="s">
        <v>40</v>
      </c>
      <c r="D222" s="30" t="s">
        <v>20</v>
      </c>
      <c r="E222" s="30" t="s">
        <v>230</v>
      </c>
      <c r="F222" s="30" t="s">
        <v>231</v>
      </c>
      <c r="G222" s="30" t="s">
        <v>41</v>
      </c>
      <c r="H222" s="30"/>
      <c r="I222" s="30"/>
      <c r="J222" s="122">
        <f t="shared" si="17"/>
        <v>287</v>
      </c>
      <c r="K222" s="122">
        <f t="shared" si="17"/>
        <v>0</v>
      </c>
      <c r="L222" s="237">
        <f t="shared" si="15"/>
        <v>0</v>
      </c>
    </row>
    <row r="223" spans="1:12" ht="21" thickBot="1">
      <c r="A223" s="114"/>
      <c r="B223" s="108"/>
      <c r="C223" s="24" t="s">
        <v>276</v>
      </c>
      <c r="D223" s="23" t="s">
        <v>20</v>
      </c>
      <c r="E223" s="23" t="s">
        <v>230</v>
      </c>
      <c r="F223" s="23" t="s">
        <v>231</v>
      </c>
      <c r="G223" s="23" t="s">
        <v>41</v>
      </c>
      <c r="H223" s="23" t="s">
        <v>275</v>
      </c>
      <c r="I223" s="23" t="s">
        <v>32</v>
      </c>
      <c r="J223" s="116">
        <f>551.5-501.5+237</f>
        <v>287</v>
      </c>
      <c r="K223" s="116">
        <v>0</v>
      </c>
      <c r="L223" s="238">
        <f t="shared" si="15"/>
        <v>0</v>
      </c>
    </row>
    <row r="224" spans="1:12" ht="82.5" customHeight="1" hidden="1" thickBot="1">
      <c r="A224" s="127"/>
      <c r="B224" s="109"/>
      <c r="C224" s="83" t="s">
        <v>152</v>
      </c>
      <c r="D224" s="82" t="s">
        <v>20</v>
      </c>
      <c r="E224" s="82" t="s">
        <v>145</v>
      </c>
      <c r="F224" s="82" t="s">
        <v>146</v>
      </c>
      <c r="G224" s="82" t="s">
        <v>179</v>
      </c>
      <c r="H224" s="82" t="s">
        <v>150</v>
      </c>
      <c r="I224" s="82" t="s">
        <v>153</v>
      </c>
      <c r="J224" s="128">
        <v>0</v>
      </c>
      <c r="K224" s="128">
        <v>0</v>
      </c>
      <c r="L224" s="232" t="e">
        <f t="shared" si="15"/>
        <v>#DIV/0!</v>
      </c>
    </row>
    <row r="225" spans="1:12" ht="61.5" thickBot="1">
      <c r="A225" s="344" t="s">
        <v>160</v>
      </c>
      <c r="B225" s="345"/>
      <c r="C225" s="7" t="s">
        <v>161</v>
      </c>
      <c r="D225" s="8" t="s">
        <v>162</v>
      </c>
      <c r="E225" s="8"/>
      <c r="F225" s="84"/>
      <c r="G225" s="84"/>
      <c r="H225" s="84"/>
      <c r="I225" s="84"/>
      <c r="J225" s="9">
        <f>J226</f>
        <v>313.894</v>
      </c>
      <c r="K225" s="9">
        <f>K226</f>
        <v>24.2</v>
      </c>
      <c r="L225" s="239">
        <f t="shared" si="15"/>
        <v>0.07709608976278616</v>
      </c>
    </row>
    <row r="226" spans="1:12" ht="20.25" customHeight="1">
      <c r="A226" s="333"/>
      <c r="B226" s="334"/>
      <c r="C226" s="164" t="s">
        <v>23</v>
      </c>
      <c r="D226" s="11" t="s">
        <v>162</v>
      </c>
      <c r="E226" s="11" t="s">
        <v>24</v>
      </c>
      <c r="F226" s="11" t="s">
        <v>24</v>
      </c>
      <c r="G226" s="11" t="s">
        <v>22</v>
      </c>
      <c r="H226" s="11" t="s">
        <v>22</v>
      </c>
      <c r="I226" s="85" t="s">
        <v>22</v>
      </c>
      <c r="J226" s="274">
        <f>J227</f>
        <v>313.894</v>
      </c>
      <c r="K226" s="274">
        <f>K227</f>
        <v>24.2</v>
      </c>
      <c r="L226" s="232">
        <f t="shared" si="15"/>
        <v>0.07709608976278616</v>
      </c>
    </row>
    <row r="227" spans="1:12" ht="60.75">
      <c r="A227" s="335"/>
      <c r="B227" s="336"/>
      <c r="C227" s="165" t="s">
        <v>163</v>
      </c>
      <c r="D227" s="16" t="s">
        <v>162</v>
      </c>
      <c r="E227" s="16" t="s">
        <v>24</v>
      </c>
      <c r="F227" s="16" t="s">
        <v>164</v>
      </c>
      <c r="G227" s="16"/>
      <c r="H227" s="16"/>
      <c r="I227" s="16"/>
      <c r="J227" s="263">
        <f>J228+J231</f>
        <v>313.894</v>
      </c>
      <c r="K227" s="263">
        <f>K228+K231</f>
        <v>24.2</v>
      </c>
      <c r="L227" s="231">
        <f t="shared" si="15"/>
        <v>0.07709608976278616</v>
      </c>
    </row>
    <row r="228" spans="1:12" ht="60.75">
      <c r="A228" s="335"/>
      <c r="B228" s="336"/>
      <c r="C228" s="165" t="s">
        <v>27</v>
      </c>
      <c r="D228" s="16" t="s">
        <v>162</v>
      </c>
      <c r="E228" s="16" t="s">
        <v>24</v>
      </c>
      <c r="F228" s="16" t="s">
        <v>164</v>
      </c>
      <c r="G228" s="16" t="s">
        <v>28</v>
      </c>
      <c r="H228" s="16" t="s">
        <v>22</v>
      </c>
      <c r="I228" s="79" t="s">
        <v>22</v>
      </c>
      <c r="J228" s="258">
        <f>J229</f>
        <v>260.394</v>
      </c>
      <c r="K228" s="258">
        <f>K229</f>
        <v>24.2</v>
      </c>
      <c r="L228" s="231">
        <f t="shared" si="15"/>
        <v>0.09293608915720024</v>
      </c>
    </row>
    <row r="229" spans="1:12" ht="20.25" customHeight="1">
      <c r="A229" s="335"/>
      <c r="B229" s="336"/>
      <c r="C229" s="166" t="s">
        <v>29</v>
      </c>
      <c r="D229" s="18" t="s">
        <v>162</v>
      </c>
      <c r="E229" s="18" t="s">
        <v>24</v>
      </c>
      <c r="F229" s="18" t="s">
        <v>164</v>
      </c>
      <c r="G229" s="18" t="s">
        <v>30</v>
      </c>
      <c r="H229" s="18"/>
      <c r="I229" s="20"/>
      <c r="J229" s="123">
        <f>J230</f>
        <v>260.394</v>
      </c>
      <c r="K229" s="123">
        <f>K230</f>
        <v>24.2</v>
      </c>
      <c r="L229" s="237">
        <f t="shared" si="15"/>
        <v>0.09293608915720024</v>
      </c>
    </row>
    <row r="230" spans="1:12" ht="20.25" customHeight="1">
      <c r="A230" s="335"/>
      <c r="B230" s="336"/>
      <c r="C230" s="46" t="s">
        <v>35</v>
      </c>
      <c r="D230" s="86" t="s">
        <v>162</v>
      </c>
      <c r="E230" s="86" t="s">
        <v>24</v>
      </c>
      <c r="F230" s="86" t="s">
        <v>164</v>
      </c>
      <c r="G230" s="86" t="s">
        <v>30</v>
      </c>
      <c r="H230" s="25" t="s">
        <v>31</v>
      </c>
      <c r="I230" s="25" t="s">
        <v>32</v>
      </c>
      <c r="J230" s="124">
        <f>260.394</f>
        <v>260.394</v>
      </c>
      <c r="K230" s="124">
        <v>24.2</v>
      </c>
      <c r="L230" s="232">
        <f t="shared" si="15"/>
        <v>0.09293608915720024</v>
      </c>
    </row>
    <row r="231" spans="1:12" ht="20.25">
      <c r="A231" s="335"/>
      <c r="B231" s="336"/>
      <c r="C231" s="161" t="s">
        <v>144</v>
      </c>
      <c r="D231" s="141" t="s">
        <v>162</v>
      </c>
      <c r="E231" s="137" t="s">
        <v>24</v>
      </c>
      <c r="F231" s="138" t="s">
        <v>164</v>
      </c>
      <c r="G231" s="102" t="s">
        <v>147</v>
      </c>
      <c r="H231" s="68"/>
      <c r="I231" s="68"/>
      <c r="J231" s="265">
        <f aca="true" t="shared" si="18" ref="J231:K233">J232</f>
        <v>53.5</v>
      </c>
      <c r="K231" s="265">
        <f t="shared" si="18"/>
        <v>0</v>
      </c>
      <c r="L231" s="231">
        <f t="shared" si="15"/>
        <v>0</v>
      </c>
    </row>
    <row r="232" spans="1:12" ht="81">
      <c r="A232" s="335"/>
      <c r="B232" s="336"/>
      <c r="C232" s="15" t="s">
        <v>240</v>
      </c>
      <c r="D232" s="141" t="s">
        <v>162</v>
      </c>
      <c r="E232" s="139" t="s">
        <v>24</v>
      </c>
      <c r="F232" s="140" t="s">
        <v>164</v>
      </c>
      <c r="G232" s="141" t="s">
        <v>148</v>
      </c>
      <c r="H232" s="68"/>
      <c r="I232" s="68"/>
      <c r="J232" s="265">
        <f t="shared" si="18"/>
        <v>53.5</v>
      </c>
      <c r="K232" s="265">
        <f t="shared" si="18"/>
        <v>0</v>
      </c>
      <c r="L232" s="231">
        <f t="shared" si="15"/>
        <v>0</v>
      </c>
    </row>
    <row r="233" spans="1:12" ht="101.25">
      <c r="A233" s="335"/>
      <c r="B233" s="336"/>
      <c r="C233" s="167" t="s">
        <v>277</v>
      </c>
      <c r="D233" s="102" t="s">
        <v>162</v>
      </c>
      <c r="E233" s="138" t="s">
        <v>24</v>
      </c>
      <c r="F233" s="138" t="s">
        <v>164</v>
      </c>
      <c r="G233" s="138" t="s">
        <v>278</v>
      </c>
      <c r="H233" s="169"/>
      <c r="I233" s="66"/>
      <c r="J233" s="149">
        <f t="shared" si="18"/>
        <v>53.5</v>
      </c>
      <c r="K233" s="149">
        <f t="shared" si="18"/>
        <v>0</v>
      </c>
      <c r="L233" s="237">
        <f t="shared" si="15"/>
        <v>0</v>
      </c>
    </row>
    <row r="234" spans="1:12" ht="81.75" thickBot="1">
      <c r="A234" s="337"/>
      <c r="B234" s="338"/>
      <c r="C234" s="168" t="s">
        <v>279</v>
      </c>
      <c r="D234" s="162" t="s">
        <v>162</v>
      </c>
      <c r="E234" s="163" t="s">
        <v>24</v>
      </c>
      <c r="F234" s="163" t="s">
        <v>164</v>
      </c>
      <c r="G234" s="163" t="s">
        <v>278</v>
      </c>
      <c r="H234" s="163" t="s">
        <v>263</v>
      </c>
      <c r="I234" s="162" t="s">
        <v>280</v>
      </c>
      <c r="J234" s="275">
        <v>53.5</v>
      </c>
      <c r="K234" s="275">
        <v>0</v>
      </c>
      <c r="L234" s="238">
        <f t="shared" si="15"/>
        <v>0</v>
      </c>
    </row>
    <row r="235" spans="1:12" ht="36.75" customHeight="1" thickBot="1">
      <c r="A235" s="331"/>
      <c r="B235" s="332"/>
      <c r="C235" s="87" t="s">
        <v>165</v>
      </c>
      <c r="D235" s="88"/>
      <c r="E235" s="88"/>
      <c r="F235" s="89"/>
      <c r="G235" s="89"/>
      <c r="H235" s="90"/>
      <c r="I235" s="88"/>
      <c r="J235" s="2">
        <f>J225+J14</f>
        <v>55323.194</v>
      </c>
      <c r="K235" s="2">
        <f>K225+K14</f>
        <v>4514.3</v>
      </c>
      <c r="L235" s="234">
        <f t="shared" si="15"/>
        <v>0.0815986871618439</v>
      </c>
    </row>
    <row r="236" spans="10:12" ht="20.25">
      <c r="J236" s="51"/>
      <c r="K236" s="51"/>
      <c r="L236" s="51"/>
    </row>
    <row r="237" spans="10:12" ht="20.25">
      <c r="J237" s="51"/>
      <c r="K237" s="51"/>
      <c r="L237" s="51"/>
    </row>
    <row r="238" spans="10:12" ht="20.25">
      <c r="J238" s="51"/>
      <c r="K238" s="51"/>
      <c r="L238" s="51"/>
    </row>
    <row r="239" spans="10:12" ht="20.25">
      <c r="J239" s="51"/>
      <c r="K239" s="51"/>
      <c r="L239" s="51"/>
    </row>
    <row r="240" spans="10:12" ht="20.25">
      <c r="J240" s="51"/>
      <c r="K240" s="51"/>
      <c r="L240" s="51"/>
    </row>
    <row r="241" spans="10:12" ht="20.25">
      <c r="J241" s="51"/>
      <c r="K241" s="51"/>
      <c r="L241" s="51"/>
    </row>
    <row r="242" spans="10:12" ht="20.25">
      <c r="J242" s="51"/>
      <c r="K242" s="51"/>
      <c r="L242" s="51"/>
    </row>
    <row r="243" spans="10:12" ht="20.25">
      <c r="J243" s="51"/>
      <c r="K243" s="51"/>
      <c r="L243" s="51"/>
    </row>
    <row r="244" spans="10:12" ht="20.25">
      <c r="J244" s="51"/>
      <c r="K244" s="51"/>
      <c r="L244" s="51"/>
    </row>
    <row r="245" spans="10:12" ht="20.25">
      <c r="J245" s="51"/>
      <c r="K245" s="51"/>
      <c r="L245" s="51"/>
    </row>
    <row r="246" spans="10:12" ht="20.25">
      <c r="J246" s="51"/>
      <c r="K246" s="51"/>
      <c r="L246" s="51"/>
    </row>
    <row r="247" spans="10:12" ht="20.25">
      <c r="J247" s="51"/>
      <c r="K247" s="51"/>
      <c r="L247" s="51"/>
    </row>
    <row r="248" spans="10:12" ht="20.25">
      <c r="J248" s="51"/>
      <c r="K248" s="51"/>
      <c r="L248" s="51"/>
    </row>
    <row r="249" spans="10:12" ht="20.25">
      <c r="J249" s="51"/>
      <c r="K249" s="51"/>
      <c r="L249" s="51"/>
    </row>
    <row r="250" spans="10:12" ht="20.25">
      <c r="J250" s="51"/>
      <c r="K250" s="51"/>
      <c r="L250" s="51"/>
    </row>
    <row r="251" spans="10:12" ht="20.25">
      <c r="J251" s="51"/>
      <c r="K251" s="51"/>
      <c r="L251" s="51"/>
    </row>
    <row r="252" spans="10:12" ht="20.25">
      <c r="J252" s="51"/>
      <c r="K252" s="51"/>
      <c r="L252" s="51"/>
    </row>
    <row r="253" spans="10:12" ht="20.25">
      <c r="J253" s="51"/>
      <c r="K253" s="51"/>
      <c r="L253" s="51"/>
    </row>
    <row r="254" spans="10:12" ht="20.25">
      <c r="J254" s="51"/>
      <c r="K254" s="51"/>
      <c r="L254" s="51"/>
    </row>
    <row r="255" spans="10:12" ht="20.25">
      <c r="J255" s="51"/>
      <c r="K255" s="51"/>
      <c r="L255" s="51"/>
    </row>
    <row r="256" spans="10:12" ht="20.25">
      <c r="J256" s="51"/>
      <c r="K256" s="51"/>
      <c r="L256" s="51"/>
    </row>
    <row r="257" spans="10:12" ht="20.25">
      <c r="J257" s="51"/>
      <c r="K257" s="51"/>
      <c r="L257" s="51"/>
    </row>
    <row r="258" spans="10:12" ht="20.25">
      <c r="J258" s="51"/>
      <c r="K258" s="51"/>
      <c r="L258" s="51"/>
    </row>
    <row r="259" spans="10:12" ht="20.25">
      <c r="J259" s="51"/>
      <c r="K259" s="51"/>
      <c r="L259" s="51"/>
    </row>
    <row r="260" spans="10:12" ht="20.25">
      <c r="J260" s="51"/>
      <c r="K260" s="51"/>
      <c r="L260" s="51"/>
    </row>
    <row r="261" spans="10:12" ht="20.25">
      <c r="J261" s="51"/>
      <c r="K261" s="51"/>
      <c r="L261" s="51"/>
    </row>
    <row r="262" spans="10:12" ht="20.25">
      <c r="J262" s="51"/>
      <c r="K262" s="51"/>
      <c r="L262" s="51"/>
    </row>
    <row r="263" spans="10:12" ht="20.25">
      <c r="J263" s="51"/>
      <c r="K263" s="51"/>
      <c r="L263" s="51"/>
    </row>
    <row r="264" spans="10:12" ht="20.25">
      <c r="J264" s="51"/>
      <c r="K264" s="51"/>
      <c r="L264" s="51"/>
    </row>
    <row r="265" spans="10:12" ht="20.25">
      <c r="J265" s="51"/>
      <c r="K265" s="51"/>
      <c r="L265" s="51"/>
    </row>
    <row r="266" spans="10:12" ht="20.25">
      <c r="J266" s="51"/>
      <c r="K266" s="51"/>
      <c r="L266" s="51"/>
    </row>
    <row r="267" spans="10:12" ht="20.25">
      <c r="J267" s="51"/>
      <c r="K267" s="51"/>
      <c r="L267" s="51"/>
    </row>
    <row r="268" spans="10:12" ht="20.25">
      <c r="J268" s="51"/>
      <c r="K268" s="51"/>
      <c r="L268" s="51"/>
    </row>
    <row r="269" spans="10:12" ht="20.25">
      <c r="J269" s="51"/>
      <c r="K269" s="51"/>
      <c r="L269" s="51"/>
    </row>
    <row r="270" spans="10:12" ht="20.25">
      <c r="J270" s="51"/>
      <c r="K270" s="51"/>
      <c r="L270" s="51"/>
    </row>
    <row r="271" spans="10:12" ht="20.25">
      <c r="J271" s="51"/>
      <c r="K271" s="51"/>
      <c r="L271" s="51"/>
    </row>
    <row r="272" spans="10:12" ht="20.25">
      <c r="J272" s="51"/>
      <c r="K272" s="51"/>
      <c r="L272" s="51"/>
    </row>
    <row r="273" spans="10:12" ht="20.25">
      <c r="J273" s="51"/>
      <c r="K273" s="51"/>
      <c r="L273" s="51"/>
    </row>
    <row r="274" spans="10:12" ht="20.25">
      <c r="J274" s="51"/>
      <c r="K274" s="51"/>
      <c r="L274" s="51"/>
    </row>
    <row r="275" spans="10:12" ht="20.25">
      <c r="J275" s="51"/>
      <c r="K275" s="51"/>
      <c r="L275" s="51"/>
    </row>
    <row r="276" spans="10:12" ht="20.25">
      <c r="J276" s="51"/>
      <c r="K276" s="51"/>
      <c r="L276" s="51"/>
    </row>
    <row r="277" spans="10:12" ht="20.25">
      <c r="J277" s="51"/>
      <c r="K277" s="51"/>
      <c r="L277" s="51"/>
    </row>
    <row r="278" spans="10:12" ht="20.25">
      <c r="J278" s="51"/>
      <c r="K278" s="51"/>
      <c r="L278" s="51"/>
    </row>
    <row r="279" spans="10:12" ht="20.25">
      <c r="J279" s="51"/>
      <c r="K279" s="51"/>
      <c r="L279" s="51"/>
    </row>
    <row r="280" spans="10:12" ht="20.25">
      <c r="J280" s="51"/>
      <c r="K280" s="51"/>
      <c r="L280" s="51"/>
    </row>
    <row r="281" spans="10:12" ht="20.25">
      <c r="J281" s="51"/>
      <c r="K281" s="51"/>
      <c r="L281" s="51"/>
    </row>
    <row r="282" spans="10:12" ht="20.25">
      <c r="J282" s="51"/>
      <c r="K282" s="51"/>
      <c r="L282" s="51"/>
    </row>
    <row r="283" spans="10:12" ht="20.25">
      <c r="J283" s="51"/>
      <c r="K283" s="51"/>
      <c r="L283" s="51"/>
    </row>
    <row r="284" spans="10:12" ht="20.25">
      <c r="J284" s="51"/>
      <c r="K284" s="51"/>
      <c r="L284" s="51"/>
    </row>
    <row r="285" spans="10:12" ht="20.25">
      <c r="J285" s="51"/>
      <c r="K285" s="51"/>
      <c r="L285" s="51"/>
    </row>
    <row r="286" spans="10:12" ht="20.25">
      <c r="J286" s="51"/>
      <c r="K286" s="51"/>
      <c r="L286" s="51"/>
    </row>
    <row r="287" spans="10:12" ht="20.25">
      <c r="J287" s="51"/>
      <c r="K287" s="51"/>
      <c r="L287" s="51"/>
    </row>
    <row r="288" spans="10:12" ht="20.25">
      <c r="J288" s="51"/>
      <c r="K288" s="51"/>
      <c r="L288" s="51"/>
    </row>
    <row r="289" spans="10:12" ht="20.25">
      <c r="J289" s="51"/>
      <c r="K289" s="51"/>
      <c r="L289" s="51"/>
    </row>
    <row r="290" spans="10:12" ht="20.25">
      <c r="J290" s="51"/>
      <c r="K290" s="51"/>
      <c r="L290" s="51"/>
    </row>
    <row r="291" spans="10:12" ht="20.25">
      <c r="J291" s="51"/>
      <c r="K291" s="51"/>
      <c r="L291" s="51"/>
    </row>
    <row r="292" spans="10:12" ht="20.25">
      <c r="J292" s="51"/>
      <c r="K292" s="51"/>
      <c r="L292" s="51"/>
    </row>
    <row r="293" spans="10:12" ht="20.25">
      <c r="J293" s="51"/>
      <c r="K293" s="51"/>
      <c r="L293" s="51"/>
    </row>
    <row r="294" spans="10:12" ht="20.25">
      <c r="J294" s="51"/>
      <c r="K294" s="51"/>
      <c r="L294" s="51"/>
    </row>
    <row r="295" spans="10:12" ht="20.25">
      <c r="J295" s="51"/>
      <c r="K295" s="51"/>
      <c r="L295" s="51"/>
    </row>
    <row r="296" spans="10:12" ht="20.25">
      <c r="J296" s="51"/>
      <c r="K296" s="51"/>
      <c r="L296" s="51"/>
    </row>
    <row r="297" spans="10:12" ht="20.25">
      <c r="J297" s="51"/>
      <c r="K297" s="51"/>
      <c r="L297" s="51"/>
    </row>
    <row r="298" spans="10:12" ht="20.25">
      <c r="J298" s="51"/>
      <c r="K298" s="51"/>
      <c r="L298" s="51"/>
    </row>
    <row r="299" spans="10:12" ht="20.25">
      <c r="J299" s="51"/>
      <c r="K299" s="51"/>
      <c r="L299" s="51"/>
    </row>
    <row r="300" spans="10:12" ht="20.25">
      <c r="J300" s="51"/>
      <c r="K300" s="51"/>
      <c r="L300" s="51"/>
    </row>
    <row r="301" spans="10:12" ht="20.25">
      <c r="J301" s="51"/>
      <c r="K301" s="51"/>
      <c r="L301" s="51"/>
    </row>
    <row r="302" spans="10:12" ht="20.25">
      <c r="J302" s="51"/>
      <c r="K302" s="51"/>
      <c r="L302" s="51"/>
    </row>
    <row r="303" spans="10:12" ht="20.25">
      <c r="J303" s="51"/>
      <c r="K303" s="51"/>
      <c r="L303" s="51"/>
    </row>
    <row r="304" spans="10:12" ht="20.25">
      <c r="J304" s="51"/>
      <c r="K304" s="51"/>
      <c r="L304" s="51"/>
    </row>
    <row r="305" spans="10:12" ht="20.25">
      <c r="J305" s="51"/>
      <c r="K305" s="51"/>
      <c r="L305" s="51"/>
    </row>
    <row r="306" spans="10:12" ht="20.25">
      <c r="J306" s="51"/>
      <c r="K306" s="51"/>
      <c r="L306" s="51"/>
    </row>
    <row r="307" spans="10:12" ht="20.25">
      <c r="J307" s="51"/>
      <c r="K307" s="51"/>
      <c r="L307" s="51"/>
    </row>
    <row r="308" spans="10:12" ht="20.25">
      <c r="J308" s="51"/>
      <c r="K308" s="51"/>
      <c r="L308" s="51"/>
    </row>
    <row r="309" spans="10:12" ht="20.25">
      <c r="J309" s="51"/>
      <c r="K309" s="51"/>
      <c r="L309" s="51"/>
    </row>
    <row r="310" spans="10:12" ht="20.25">
      <c r="J310" s="51"/>
      <c r="K310" s="51"/>
      <c r="L310" s="51"/>
    </row>
    <row r="311" spans="10:12" ht="20.25">
      <c r="J311" s="51"/>
      <c r="K311" s="51"/>
      <c r="L311" s="51"/>
    </row>
    <row r="312" spans="10:12" ht="20.25">
      <c r="J312" s="51"/>
      <c r="K312" s="51"/>
      <c r="L312" s="51"/>
    </row>
    <row r="313" spans="10:12" ht="20.25">
      <c r="J313" s="51"/>
      <c r="K313" s="51"/>
      <c r="L313" s="51"/>
    </row>
    <row r="314" spans="10:12" ht="20.25">
      <c r="J314" s="51"/>
      <c r="K314" s="51"/>
      <c r="L314" s="51"/>
    </row>
    <row r="315" spans="10:12" ht="20.25">
      <c r="J315" s="51"/>
      <c r="K315" s="51"/>
      <c r="L315" s="51"/>
    </row>
    <row r="316" spans="10:12" ht="20.25">
      <c r="J316" s="51"/>
      <c r="K316" s="51"/>
      <c r="L316" s="51"/>
    </row>
    <row r="317" spans="10:12" ht="20.25">
      <c r="J317" s="51"/>
      <c r="K317" s="51"/>
      <c r="L317" s="51"/>
    </row>
    <row r="318" spans="10:12" ht="20.25">
      <c r="J318" s="51"/>
      <c r="K318" s="51"/>
      <c r="L318" s="51"/>
    </row>
    <row r="319" spans="10:12" ht="20.25">
      <c r="J319" s="51"/>
      <c r="K319" s="51"/>
      <c r="L319" s="51"/>
    </row>
    <row r="320" spans="10:12" ht="20.25">
      <c r="J320" s="51"/>
      <c r="K320" s="51"/>
      <c r="L320" s="51"/>
    </row>
    <row r="321" spans="10:12" ht="20.25">
      <c r="J321" s="51"/>
      <c r="K321" s="51"/>
      <c r="L321" s="51"/>
    </row>
    <row r="322" spans="10:12" ht="20.25">
      <c r="J322" s="51"/>
      <c r="K322" s="51"/>
      <c r="L322" s="51"/>
    </row>
    <row r="323" spans="10:12" ht="20.25">
      <c r="J323" s="51"/>
      <c r="K323" s="51"/>
      <c r="L323" s="51"/>
    </row>
    <row r="324" spans="10:12" ht="20.25">
      <c r="J324" s="51"/>
      <c r="K324" s="51"/>
      <c r="L324" s="51"/>
    </row>
    <row r="325" spans="10:12" ht="20.25">
      <c r="J325" s="51"/>
      <c r="K325" s="51"/>
      <c r="L325" s="51"/>
    </row>
    <row r="326" spans="10:12" ht="20.25">
      <c r="J326" s="51"/>
      <c r="K326" s="51"/>
      <c r="L326" s="51"/>
    </row>
    <row r="327" spans="10:12" ht="20.25">
      <c r="J327" s="51"/>
      <c r="K327" s="51"/>
      <c r="L327" s="51"/>
    </row>
    <row r="328" spans="10:12" ht="20.25">
      <c r="J328" s="51"/>
      <c r="K328" s="51"/>
      <c r="L328" s="51"/>
    </row>
    <row r="329" spans="10:12" ht="20.25">
      <c r="J329" s="51"/>
      <c r="K329" s="51"/>
      <c r="L329" s="51"/>
    </row>
    <row r="330" spans="10:12" ht="20.25">
      <c r="J330" s="51"/>
      <c r="K330" s="51"/>
      <c r="L330" s="51"/>
    </row>
    <row r="331" spans="10:12" ht="20.25">
      <c r="J331" s="51"/>
      <c r="K331" s="51"/>
      <c r="L331" s="51"/>
    </row>
    <row r="332" spans="10:12" ht="20.25">
      <c r="J332" s="51"/>
      <c r="K332" s="51"/>
      <c r="L332" s="51"/>
    </row>
    <row r="333" spans="10:12" ht="20.25">
      <c r="J333" s="51"/>
      <c r="K333" s="51"/>
      <c r="L333" s="51"/>
    </row>
    <row r="334" spans="10:12" ht="20.25">
      <c r="J334" s="51"/>
      <c r="K334" s="51"/>
      <c r="L334" s="51"/>
    </row>
    <row r="335" spans="10:12" ht="20.25">
      <c r="J335" s="51"/>
      <c r="K335" s="51"/>
      <c r="L335" s="51"/>
    </row>
    <row r="336" spans="10:12" ht="20.25">
      <c r="J336" s="51"/>
      <c r="K336" s="51"/>
      <c r="L336" s="51"/>
    </row>
    <row r="337" spans="10:12" ht="20.25">
      <c r="J337" s="51"/>
      <c r="K337" s="51"/>
      <c r="L337" s="51"/>
    </row>
    <row r="338" spans="10:12" ht="20.25">
      <c r="J338" s="51"/>
      <c r="K338" s="51"/>
      <c r="L338" s="51"/>
    </row>
    <row r="339" spans="10:12" ht="20.25">
      <c r="J339" s="51"/>
      <c r="K339" s="51"/>
      <c r="L339" s="51"/>
    </row>
    <row r="340" spans="10:12" ht="20.25">
      <c r="J340" s="51"/>
      <c r="K340" s="51"/>
      <c r="L340" s="51"/>
    </row>
    <row r="341" spans="10:12" ht="20.25">
      <c r="J341" s="51"/>
      <c r="K341" s="51"/>
      <c r="L341" s="51"/>
    </row>
    <row r="342" spans="10:12" ht="20.25">
      <c r="J342" s="51"/>
      <c r="K342" s="51"/>
      <c r="L342" s="51"/>
    </row>
    <row r="343" spans="10:12" ht="20.25">
      <c r="J343" s="51"/>
      <c r="K343" s="51"/>
      <c r="L343" s="51"/>
    </row>
    <row r="344" spans="10:12" ht="20.25">
      <c r="J344" s="51"/>
      <c r="K344" s="51"/>
      <c r="L344" s="51"/>
    </row>
    <row r="345" spans="10:12" ht="20.25">
      <c r="J345" s="51"/>
      <c r="K345" s="51"/>
      <c r="L345" s="51"/>
    </row>
    <row r="346" spans="10:12" ht="20.25">
      <c r="J346" s="51"/>
      <c r="K346" s="51"/>
      <c r="L346" s="51"/>
    </row>
    <row r="347" spans="10:12" ht="20.25">
      <c r="J347" s="51"/>
      <c r="K347" s="51"/>
      <c r="L347" s="51"/>
    </row>
    <row r="348" spans="10:12" ht="20.25">
      <c r="J348" s="51"/>
      <c r="K348" s="51"/>
      <c r="L348" s="51"/>
    </row>
    <row r="349" spans="10:12" ht="20.25">
      <c r="J349" s="51"/>
      <c r="K349" s="51"/>
      <c r="L349" s="51"/>
    </row>
    <row r="350" spans="10:12" ht="20.25">
      <c r="J350" s="51"/>
      <c r="K350" s="51"/>
      <c r="L350" s="51"/>
    </row>
    <row r="351" spans="10:12" ht="20.25">
      <c r="J351" s="51"/>
      <c r="K351" s="51"/>
      <c r="L351" s="51"/>
    </row>
    <row r="352" spans="10:12" ht="20.25">
      <c r="J352" s="51"/>
      <c r="K352" s="51"/>
      <c r="L352" s="51"/>
    </row>
    <row r="353" spans="10:12" ht="20.25">
      <c r="J353" s="51"/>
      <c r="K353" s="51"/>
      <c r="L353" s="51"/>
    </row>
    <row r="354" spans="10:12" ht="20.25">
      <c r="J354" s="51"/>
      <c r="K354" s="51"/>
      <c r="L354" s="51"/>
    </row>
    <row r="355" spans="10:12" ht="20.25">
      <c r="J355" s="51"/>
      <c r="K355" s="51"/>
      <c r="L355" s="51"/>
    </row>
    <row r="356" spans="10:12" ht="20.25">
      <c r="J356" s="51"/>
      <c r="K356" s="51"/>
      <c r="L356" s="51"/>
    </row>
    <row r="357" spans="10:12" ht="20.25">
      <c r="J357" s="51"/>
      <c r="K357" s="51"/>
      <c r="L357" s="51"/>
    </row>
    <row r="358" spans="10:12" ht="20.25">
      <c r="J358" s="51"/>
      <c r="K358" s="51"/>
      <c r="L358" s="51"/>
    </row>
    <row r="359" spans="10:12" ht="20.25">
      <c r="J359" s="51"/>
      <c r="K359" s="51"/>
      <c r="L359" s="51"/>
    </row>
    <row r="360" spans="10:12" ht="20.25">
      <c r="J360" s="51"/>
      <c r="K360" s="51"/>
      <c r="L360" s="51"/>
    </row>
    <row r="361" spans="10:12" ht="20.25">
      <c r="J361" s="51"/>
      <c r="K361" s="51"/>
      <c r="L361" s="51"/>
    </row>
    <row r="362" spans="10:12" ht="20.25">
      <c r="J362" s="51"/>
      <c r="K362" s="51"/>
      <c r="L362" s="51"/>
    </row>
    <row r="363" spans="10:12" ht="20.25">
      <c r="J363" s="51"/>
      <c r="K363" s="51"/>
      <c r="L363" s="51"/>
    </row>
    <row r="364" spans="10:12" ht="20.25">
      <c r="J364" s="51"/>
      <c r="K364" s="51"/>
      <c r="L364" s="51"/>
    </row>
    <row r="365" spans="10:12" ht="20.25">
      <c r="J365" s="51"/>
      <c r="K365" s="51"/>
      <c r="L365" s="51"/>
    </row>
    <row r="366" spans="10:12" ht="20.25">
      <c r="J366" s="51"/>
      <c r="K366" s="51"/>
      <c r="L366" s="51"/>
    </row>
    <row r="367" spans="10:12" ht="20.25">
      <c r="J367" s="51"/>
      <c r="K367" s="51"/>
      <c r="L367" s="51"/>
    </row>
    <row r="368" spans="10:12" ht="20.25">
      <c r="J368" s="51"/>
      <c r="K368" s="51"/>
      <c r="L368" s="51"/>
    </row>
    <row r="369" spans="10:12" ht="20.25">
      <c r="J369" s="51"/>
      <c r="K369" s="51"/>
      <c r="L369" s="51"/>
    </row>
    <row r="370" spans="10:12" ht="20.25">
      <c r="J370" s="51"/>
      <c r="K370" s="51"/>
      <c r="L370" s="51"/>
    </row>
    <row r="371" spans="10:12" ht="20.25">
      <c r="J371" s="51"/>
      <c r="K371" s="51"/>
      <c r="L371" s="51"/>
    </row>
    <row r="372" spans="10:12" ht="20.25">
      <c r="J372" s="51"/>
      <c r="K372" s="51"/>
      <c r="L372" s="51"/>
    </row>
    <row r="373" spans="10:12" ht="20.25">
      <c r="J373" s="51"/>
      <c r="K373" s="51"/>
      <c r="L373" s="51"/>
    </row>
    <row r="374" spans="10:12" ht="20.25">
      <c r="J374" s="51"/>
      <c r="K374" s="51"/>
      <c r="L374" s="51"/>
    </row>
    <row r="375" spans="10:12" ht="20.25">
      <c r="J375" s="51"/>
      <c r="K375" s="51"/>
      <c r="L375" s="51"/>
    </row>
    <row r="376" spans="10:12" ht="20.25">
      <c r="J376" s="51"/>
      <c r="K376" s="51"/>
      <c r="L376" s="51"/>
    </row>
    <row r="377" spans="10:12" ht="20.25">
      <c r="J377" s="51"/>
      <c r="K377" s="51"/>
      <c r="L377" s="51"/>
    </row>
    <row r="378" spans="10:12" ht="20.25">
      <c r="J378" s="51"/>
      <c r="K378" s="51"/>
      <c r="L378" s="51"/>
    </row>
    <row r="379" spans="10:12" ht="20.25">
      <c r="J379" s="51"/>
      <c r="K379" s="51"/>
      <c r="L379" s="51"/>
    </row>
    <row r="380" spans="10:12" ht="20.25">
      <c r="J380" s="51"/>
      <c r="K380" s="51"/>
      <c r="L380" s="51"/>
    </row>
    <row r="381" spans="10:12" ht="20.25">
      <c r="J381" s="51"/>
      <c r="K381" s="51"/>
      <c r="L381" s="51"/>
    </row>
    <row r="382" spans="10:12" ht="20.25">
      <c r="J382" s="51"/>
      <c r="K382" s="51"/>
      <c r="L382" s="51"/>
    </row>
    <row r="383" spans="10:12" ht="20.25">
      <c r="J383" s="51"/>
      <c r="K383" s="51"/>
      <c r="L383" s="51"/>
    </row>
    <row r="384" spans="10:12" ht="20.25">
      <c r="J384" s="51"/>
      <c r="K384" s="51"/>
      <c r="L384" s="51"/>
    </row>
    <row r="385" spans="10:12" ht="20.25">
      <c r="J385" s="51"/>
      <c r="K385" s="51"/>
      <c r="L385" s="51"/>
    </row>
    <row r="386" spans="10:12" ht="20.25">
      <c r="J386" s="51"/>
      <c r="K386" s="51"/>
      <c r="L386" s="51"/>
    </row>
    <row r="387" spans="10:12" ht="20.25">
      <c r="J387" s="51"/>
      <c r="K387" s="51"/>
      <c r="L387" s="51"/>
    </row>
    <row r="388" spans="10:12" ht="20.25">
      <c r="J388" s="51"/>
      <c r="K388" s="51"/>
      <c r="L388" s="51"/>
    </row>
    <row r="389" spans="10:12" ht="20.25">
      <c r="J389" s="51"/>
      <c r="K389" s="51"/>
      <c r="L389" s="51"/>
    </row>
    <row r="390" spans="10:12" ht="20.25">
      <c r="J390" s="51"/>
      <c r="K390" s="51"/>
      <c r="L390" s="51"/>
    </row>
    <row r="391" spans="10:12" ht="20.25">
      <c r="J391" s="51"/>
      <c r="K391" s="51"/>
      <c r="L391" s="51"/>
    </row>
    <row r="392" spans="10:12" ht="20.25">
      <c r="J392" s="51"/>
      <c r="K392" s="51"/>
      <c r="L392" s="51"/>
    </row>
    <row r="393" spans="10:12" ht="20.25">
      <c r="J393" s="51"/>
      <c r="K393" s="51"/>
      <c r="L393" s="51"/>
    </row>
    <row r="394" spans="10:12" ht="20.25">
      <c r="J394" s="51"/>
      <c r="K394" s="51"/>
      <c r="L394" s="51"/>
    </row>
    <row r="395" spans="10:12" ht="20.25">
      <c r="J395" s="51"/>
      <c r="K395" s="51"/>
      <c r="L395" s="51"/>
    </row>
    <row r="396" spans="10:12" ht="20.25">
      <c r="J396" s="51"/>
      <c r="K396" s="51"/>
      <c r="L396" s="51"/>
    </row>
    <row r="397" spans="10:12" ht="20.25">
      <c r="J397" s="51"/>
      <c r="K397" s="51"/>
      <c r="L397" s="51"/>
    </row>
    <row r="398" spans="10:12" ht="20.25">
      <c r="J398" s="51"/>
      <c r="K398" s="51"/>
      <c r="L398" s="51"/>
    </row>
    <row r="399" spans="10:12" ht="20.25">
      <c r="J399" s="51"/>
      <c r="K399" s="51"/>
      <c r="L399" s="51"/>
    </row>
    <row r="400" spans="10:12" ht="20.25">
      <c r="J400" s="51"/>
      <c r="K400" s="51"/>
      <c r="L400" s="51"/>
    </row>
    <row r="401" spans="10:12" ht="20.25">
      <c r="J401" s="51"/>
      <c r="K401" s="51"/>
      <c r="L401" s="51"/>
    </row>
    <row r="402" spans="10:12" ht="20.25">
      <c r="J402" s="51"/>
      <c r="K402" s="51"/>
      <c r="L402" s="51"/>
    </row>
    <row r="403" spans="10:12" ht="20.25">
      <c r="J403" s="51"/>
      <c r="K403" s="51"/>
      <c r="L403" s="51"/>
    </row>
    <row r="404" spans="10:12" ht="20.25">
      <c r="J404" s="51"/>
      <c r="K404" s="51"/>
      <c r="L404" s="51"/>
    </row>
    <row r="405" spans="10:12" ht="20.25">
      <c r="J405" s="51"/>
      <c r="K405" s="51"/>
      <c r="L405" s="51"/>
    </row>
    <row r="406" spans="10:12" ht="20.25">
      <c r="J406" s="51"/>
      <c r="K406" s="51"/>
      <c r="L406" s="51"/>
    </row>
    <row r="407" spans="10:12" ht="20.25">
      <c r="J407" s="51"/>
      <c r="K407" s="51"/>
      <c r="L407" s="51"/>
    </row>
    <row r="408" spans="10:12" ht="20.25">
      <c r="J408" s="51"/>
      <c r="K408" s="51"/>
      <c r="L408" s="51"/>
    </row>
    <row r="409" spans="10:12" ht="20.25">
      <c r="J409" s="51"/>
      <c r="K409" s="51"/>
      <c r="L409" s="51"/>
    </row>
    <row r="410" spans="10:12" ht="20.25">
      <c r="J410" s="51"/>
      <c r="K410" s="51"/>
      <c r="L410" s="51"/>
    </row>
    <row r="411" spans="10:12" ht="20.25">
      <c r="J411" s="51"/>
      <c r="K411" s="51"/>
      <c r="L411" s="51"/>
    </row>
    <row r="412" spans="10:12" ht="20.25">
      <c r="J412" s="51"/>
      <c r="K412" s="51"/>
      <c r="L412" s="51"/>
    </row>
    <row r="413" spans="10:12" ht="20.25">
      <c r="J413" s="51"/>
      <c r="K413" s="51"/>
      <c r="L413" s="51"/>
    </row>
    <row r="414" spans="10:12" ht="20.25">
      <c r="J414" s="51"/>
      <c r="K414" s="51"/>
      <c r="L414" s="51"/>
    </row>
    <row r="415" spans="10:12" ht="20.25">
      <c r="J415" s="51"/>
      <c r="K415" s="51"/>
      <c r="L415" s="51"/>
    </row>
    <row r="416" spans="10:12" ht="20.25">
      <c r="J416" s="51"/>
      <c r="K416" s="51"/>
      <c r="L416" s="51"/>
    </row>
    <row r="417" spans="10:12" ht="20.25">
      <c r="J417" s="51"/>
      <c r="K417" s="51"/>
      <c r="L417" s="51"/>
    </row>
    <row r="418" spans="10:12" ht="20.25">
      <c r="J418" s="51"/>
      <c r="K418" s="51"/>
      <c r="L418" s="51"/>
    </row>
    <row r="419" spans="10:12" ht="20.25">
      <c r="J419" s="51"/>
      <c r="K419" s="51"/>
      <c r="L419" s="51"/>
    </row>
    <row r="420" spans="10:12" ht="20.25">
      <c r="J420" s="51"/>
      <c r="K420" s="51"/>
      <c r="L420" s="51"/>
    </row>
    <row r="421" spans="10:12" ht="20.25">
      <c r="J421" s="51"/>
      <c r="K421" s="51"/>
      <c r="L421" s="51"/>
    </row>
    <row r="422" spans="10:12" ht="20.25">
      <c r="J422" s="51"/>
      <c r="K422" s="51"/>
      <c r="L422" s="51"/>
    </row>
    <row r="423" spans="10:12" ht="20.25">
      <c r="J423" s="51"/>
      <c r="K423" s="51"/>
      <c r="L423" s="51"/>
    </row>
    <row r="424" spans="10:12" ht="20.25">
      <c r="J424" s="51"/>
      <c r="K424" s="51"/>
      <c r="L424" s="51"/>
    </row>
    <row r="425" spans="10:12" ht="20.25">
      <c r="J425" s="51"/>
      <c r="K425" s="51"/>
      <c r="L425" s="51"/>
    </row>
    <row r="426" spans="10:12" ht="20.25">
      <c r="J426" s="51"/>
      <c r="K426" s="51"/>
      <c r="L426" s="51"/>
    </row>
    <row r="427" spans="10:12" ht="20.25">
      <c r="J427" s="51"/>
      <c r="K427" s="51"/>
      <c r="L427" s="51"/>
    </row>
    <row r="428" spans="10:12" ht="20.25">
      <c r="J428" s="51"/>
      <c r="K428" s="51"/>
      <c r="L428" s="51"/>
    </row>
    <row r="429" spans="10:12" ht="20.25">
      <c r="J429" s="51"/>
      <c r="K429" s="51"/>
      <c r="L429" s="51"/>
    </row>
    <row r="430" spans="10:12" ht="20.25">
      <c r="J430" s="51"/>
      <c r="K430" s="51"/>
      <c r="L430" s="51"/>
    </row>
    <row r="431" spans="10:12" ht="20.25">
      <c r="J431" s="51"/>
      <c r="K431" s="51"/>
      <c r="L431" s="51"/>
    </row>
    <row r="432" spans="10:12" ht="20.25">
      <c r="J432" s="51"/>
      <c r="K432" s="51"/>
      <c r="L432" s="51"/>
    </row>
    <row r="433" spans="10:12" ht="20.25">
      <c r="J433" s="51"/>
      <c r="K433" s="51"/>
      <c r="L433" s="51"/>
    </row>
    <row r="434" spans="10:12" ht="20.25">
      <c r="J434" s="51"/>
      <c r="K434" s="51"/>
      <c r="L434" s="51"/>
    </row>
    <row r="435" spans="10:12" ht="20.25">
      <c r="J435" s="51"/>
      <c r="K435" s="51"/>
      <c r="L435" s="51"/>
    </row>
    <row r="436" spans="10:12" ht="20.25">
      <c r="J436" s="51"/>
      <c r="K436" s="51"/>
      <c r="L436" s="51"/>
    </row>
    <row r="437" spans="10:12" ht="20.25">
      <c r="J437" s="51"/>
      <c r="K437" s="51"/>
      <c r="L437" s="51"/>
    </row>
    <row r="438" spans="10:12" ht="20.25">
      <c r="J438" s="51"/>
      <c r="K438" s="51"/>
      <c r="L438" s="51"/>
    </row>
    <row r="439" spans="10:12" ht="20.25">
      <c r="J439" s="51"/>
      <c r="K439" s="51"/>
      <c r="L439" s="51"/>
    </row>
    <row r="440" spans="10:12" ht="20.25">
      <c r="J440" s="51"/>
      <c r="K440" s="51"/>
      <c r="L440" s="51"/>
    </row>
    <row r="441" spans="10:12" ht="20.25">
      <c r="J441" s="51"/>
      <c r="K441" s="51"/>
      <c r="L441" s="51"/>
    </row>
    <row r="442" spans="10:12" ht="20.25">
      <c r="J442" s="51"/>
      <c r="K442" s="51"/>
      <c r="L442" s="51"/>
    </row>
    <row r="443" spans="10:12" ht="20.25">
      <c r="J443" s="51"/>
      <c r="K443" s="51"/>
      <c r="L443" s="51"/>
    </row>
    <row r="444" spans="10:12" ht="20.25">
      <c r="J444" s="51"/>
      <c r="K444" s="51"/>
      <c r="L444" s="51"/>
    </row>
    <row r="445" spans="10:12" ht="20.25">
      <c r="J445" s="51"/>
      <c r="K445" s="51"/>
      <c r="L445" s="51"/>
    </row>
    <row r="446" spans="10:12" ht="20.25">
      <c r="J446" s="51"/>
      <c r="K446" s="51"/>
      <c r="L446" s="51"/>
    </row>
    <row r="447" spans="10:12" ht="20.25">
      <c r="J447" s="51"/>
      <c r="K447" s="51"/>
      <c r="L447" s="51"/>
    </row>
    <row r="448" spans="10:12" ht="20.25">
      <c r="J448" s="51"/>
      <c r="K448" s="51"/>
      <c r="L448" s="51"/>
    </row>
    <row r="449" spans="10:12" ht="20.25">
      <c r="J449" s="51"/>
      <c r="K449" s="51"/>
      <c r="L449" s="51"/>
    </row>
    <row r="450" spans="10:12" ht="20.25">
      <c r="J450" s="51"/>
      <c r="K450" s="51"/>
      <c r="L450" s="51"/>
    </row>
    <row r="451" spans="10:12" ht="20.25">
      <c r="J451" s="51"/>
      <c r="K451" s="51"/>
      <c r="L451" s="51"/>
    </row>
    <row r="452" spans="10:12" ht="20.25">
      <c r="J452" s="51"/>
      <c r="K452" s="51"/>
      <c r="L452" s="51"/>
    </row>
    <row r="453" spans="10:12" ht="20.25">
      <c r="J453" s="51"/>
      <c r="K453" s="51"/>
      <c r="L453" s="51"/>
    </row>
    <row r="454" spans="10:12" ht="20.25">
      <c r="J454" s="51"/>
      <c r="K454" s="51"/>
      <c r="L454" s="51"/>
    </row>
    <row r="455" spans="10:12" ht="20.25">
      <c r="J455" s="51"/>
      <c r="K455" s="51"/>
      <c r="L455" s="51"/>
    </row>
    <row r="456" spans="10:12" ht="20.25">
      <c r="J456" s="51"/>
      <c r="K456" s="51"/>
      <c r="L456" s="51"/>
    </row>
    <row r="457" spans="10:12" ht="20.25">
      <c r="J457" s="51"/>
      <c r="K457" s="51"/>
      <c r="L457" s="51"/>
    </row>
    <row r="458" spans="10:12" ht="20.25">
      <c r="J458" s="51"/>
      <c r="K458" s="51"/>
      <c r="L458" s="51"/>
    </row>
    <row r="459" spans="10:12" ht="20.25">
      <c r="J459" s="51"/>
      <c r="K459" s="51"/>
      <c r="L459" s="51"/>
    </row>
    <row r="460" spans="10:12" ht="20.25">
      <c r="J460" s="51"/>
      <c r="K460" s="51"/>
      <c r="L460" s="51"/>
    </row>
    <row r="461" spans="10:12" ht="20.25">
      <c r="J461" s="51"/>
      <c r="K461" s="51"/>
      <c r="L461" s="51"/>
    </row>
    <row r="462" spans="10:12" ht="20.25">
      <c r="J462" s="51"/>
      <c r="K462" s="51"/>
      <c r="L462" s="51"/>
    </row>
    <row r="463" spans="10:12" ht="20.25">
      <c r="J463" s="51"/>
      <c r="K463" s="51"/>
      <c r="L463" s="51"/>
    </row>
    <row r="464" spans="10:12" ht="20.25">
      <c r="J464" s="51"/>
      <c r="K464" s="51"/>
      <c r="L464" s="51"/>
    </row>
    <row r="465" spans="10:12" ht="20.25">
      <c r="J465" s="51"/>
      <c r="K465" s="51"/>
      <c r="L465" s="51"/>
    </row>
    <row r="466" spans="10:12" ht="20.25">
      <c r="J466" s="51"/>
      <c r="K466" s="51"/>
      <c r="L466" s="51"/>
    </row>
    <row r="467" spans="10:12" ht="20.25">
      <c r="J467" s="51"/>
      <c r="K467" s="51"/>
      <c r="L467" s="51"/>
    </row>
    <row r="468" spans="10:12" ht="20.25">
      <c r="J468" s="51"/>
      <c r="K468" s="51"/>
      <c r="L468" s="51"/>
    </row>
    <row r="469" spans="10:12" ht="20.25">
      <c r="J469" s="51"/>
      <c r="K469" s="51"/>
      <c r="L469" s="51"/>
    </row>
    <row r="470" spans="10:12" ht="20.25">
      <c r="J470" s="51"/>
      <c r="K470" s="51"/>
      <c r="L470" s="51"/>
    </row>
    <row r="471" spans="10:12" ht="20.25">
      <c r="J471" s="51"/>
      <c r="K471" s="51"/>
      <c r="L471" s="51"/>
    </row>
    <row r="472" spans="10:12" ht="20.25">
      <c r="J472" s="51"/>
      <c r="K472" s="51"/>
      <c r="L472" s="51"/>
    </row>
    <row r="473" spans="10:12" ht="20.25">
      <c r="J473" s="51"/>
      <c r="K473" s="51"/>
      <c r="L473" s="51"/>
    </row>
    <row r="474" spans="10:12" ht="20.25">
      <c r="J474" s="51"/>
      <c r="K474" s="51"/>
      <c r="L474" s="51"/>
    </row>
    <row r="475" spans="10:12" ht="20.25">
      <c r="J475" s="51"/>
      <c r="K475" s="51"/>
      <c r="L475" s="51"/>
    </row>
    <row r="476" spans="10:12" ht="20.25">
      <c r="J476" s="51"/>
      <c r="K476" s="51"/>
      <c r="L476" s="51"/>
    </row>
    <row r="477" spans="10:12" ht="20.25">
      <c r="J477" s="51"/>
      <c r="K477" s="51"/>
      <c r="L477" s="51"/>
    </row>
    <row r="478" spans="10:12" ht="20.25">
      <c r="J478" s="51"/>
      <c r="K478" s="51"/>
      <c r="L478" s="51"/>
    </row>
    <row r="479" spans="10:12" ht="20.25">
      <c r="J479" s="51"/>
      <c r="K479" s="51"/>
      <c r="L479" s="51"/>
    </row>
    <row r="480" spans="10:12" ht="20.25">
      <c r="J480" s="51"/>
      <c r="K480" s="51"/>
      <c r="L480" s="51"/>
    </row>
    <row r="481" spans="10:12" ht="20.25">
      <c r="J481" s="51"/>
      <c r="K481" s="51"/>
      <c r="L481" s="51"/>
    </row>
    <row r="482" spans="10:12" ht="20.25">
      <c r="J482" s="51"/>
      <c r="K482" s="51"/>
      <c r="L482" s="51"/>
    </row>
    <row r="483" spans="10:12" ht="20.25">
      <c r="J483" s="51"/>
      <c r="K483" s="51"/>
      <c r="L483" s="51"/>
    </row>
    <row r="484" spans="10:12" ht="20.25">
      <c r="J484" s="51"/>
      <c r="K484" s="51"/>
      <c r="L484" s="51"/>
    </row>
    <row r="485" spans="10:12" ht="20.25">
      <c r="J485" s="51"/>
      <c r="K485" s="51"/>
      <c r="L485" s="51"/>
    </row>
    <row r="486" spans="10:12" ht="20.25">
      <c r="J486" s="51"/>
      <c r="K486" s="51"/>
      <c r="L486" s="51"/>
    </row>
    <row r="487" spans="10:12" ht="20.25">
      <c r="J487" s="51"/>
      <c r="K487" s="51"/>
      <c r="L487" s="51"/>
    </row>
    <row r="488" spans="10:12" ht="20.25">
      <c r="J488" s="51"/>
      <c r="K488" s="51"/>
      <c r="L488" s="51"/>
    </row>
    <row r="489" spans="10:12" ht="20.25">
      <c r="J489" s="51"/>
      <c r="K489" s="51"/>
      <c r="L489" s="51"/>
    </row>
    <row r="490" spans="10:12" ht="20.25">
      <c r="J490" s="51"/>
      <c r="K490" s="51"/>
      <c r="L490" s="51"/>
    </row>
    <row r="491" spans="10:12" ht="20.25">
      <c r="J491" s="51"/>
      <c r="K491" s="51"/>
      <c r="L491" s="51"/>
    </row>
    <row r="492" spans="10:12" ht="20.25">
      <c r="J492" s="51"/>
      <c r="K492" s="51"/>
      <c r="L492" s="51"/>
    </row>
    <row r="493" spans="10:12" ht="20.25">
      <c r="J493" s="51"/>
      <c r="K493" s="51"/>
      <c r="L493" s="51"/>
    </row>
    <row r="494" spans="10:12" ht="20.25">
      <c r="J494" s="51"/>
      <c r="K494" s="51"/>
      <c r="L494" s="51"/>
    </row>
    <row r="495" spans="10:12" ht="20.25">
      <c r="J495" s="51"/>
      <c r="K495" s="51"/>
      <c r="L495" s="51"/>
    </row>
    <row r="496" spans="10:12" ht="20.25">
      <c r="J496" s="51"/>
      <c r="K496" s="51"/>
      <c r="L496" s="51"/>
    </row>
    <row r="497" spans="10:12" ht="20.25">
      <c r="J497" s="51"/>
      <c r="K497" s="51"/>
      <c r="L497" s="51"/>
    </row>
    <row r="498" spans="10:12" ht="20.25">
      <c r="J498" s="51"/>
      <c r="K498" s="51"/>
      <c r="L498" s="51"/>
    </row>
    <row r="499" spans="10:12" ht="20.25">
      <c r="J499" s="51"/>
      <c r="K499" s="51"/>
      <c r="L499" s="51"/>
    </row>
    <row r="500" spans="10:12" ht="20.25">
      <c r="J500" s="51"/>
      <c r="K500" s="51"/>
      <c r="L500" s="51"/>
    </row>
    <row r="501" spans="10:12" ht="20.25">
      <c r="J501" s="51"/>
      <c r="K501" s="51"/>
      <c r="L501" s="51"/>
    </row>
    <row r="502" spans="10:12" ht="20.25">
      <c r="J502" s="51"/>
      <c r="K502" s="51"/>
      <c r="L502" s="51"/>
    </row>
    <row r="503" spans="10:12" ht="20.25">
      <c r="J503" s="51"/>
      <c r="K503" s="51"/>
      <c r="L503" s="51"/>
    </row>
    <row r="504" spans="10:12" ht="20.25">
      <c r="J504" s="51"/>
      <c r="K504" s="51"/>
      <c r="L504" s="51"/>
    </row>
    <row r="505" spans="10:12" ht="20.25">
      <c r="J505" s="51"/>
      <c r="K505" s="51"/>
      <c r="L505" s="51"/>
    </row>
    <row r="506" spans="10:12" ht="20.25">
      <c r="J506" s="51"/>
      <c r="K506" s="51"/>
      <c r="L506" s="51"/>
    </row>
    <row r="507" spans="10:12" ht="20.25">
      <c r="J507" s="51"/>
      <c r="K507" s="51"/>
      <c r="L507" s="51"/>
    </row>
    <row r="508" spans="10:12" ht="20.25">
      <c r="J508" s="51"/>
      <c r="K508" s="51"/>
      <c r="L508" s="51"/>
    </row>
    <row r="509" spans="10:12" ht="20.25">
      <c r="J509" s="51"/>
      <c r="K509" s="51"/>
      <c r="L509" s="51"/>
    </row>
    <row r="510" spans="10:12" ht="20.25">
      <c r="J510" s="51"/>
      <c r="K510" s="51"/>
      <c r="L510" s="51"/>
    </row>
    <row r="511" spans="10:12" ht="20.25">
      <c r="J511" s="51"/>
      <c r="K511" s="51"/>
      <c r="L511" s="51"/>
    </row>
    <row r="512" spans="10:12" ht="20.25">
      <c r="J512" s="51"/>
      <c r="K512" s="51"/>
      <c r="L512" s="51"/>
    </row>
    <row r="513" spans="10:12" ht="20.25">
      <c r="J513" s="51"/>
      <c r="K513" s="51"/>
      <c r="L513" s="51"/>
    </row>
    <row r="514" spans="10:12" ht="20.25">
      <c r="J514" s="51"/>
      <c r="K514" s="51"/>
      <c r="L514" s="51"/>
    </row>
    <row r="515" spans="10:12" ht="20.25">
      <c r="J515" s="51"/>
      <c r="K515" s="51"/>
      <c r="L515" s="51"/>
    </row>
    <row r="516" spans="10:12" ht="20.25">
      <c r="J516" s="51"/>
      <c r="K516" s="51"/>
      <c r="L516" s="51"/>
    </row>
    <row r="517" spans="10:12" ht="20.25">
      <c r="J517" s="51"/>
      <c r="K517" s="51"/>
      <c r="L517" s="51"/>
    </row>
    <row r="518" spans="10:12" ht="20.25">
      <c r="J518" s="51"/>
      <c r="K518" s="51"/>
      <c r="L518" s="51"/>
    </row>
    <row r="519" spans="10:12" ht="20.25">
      <c r="J519" s="51"/>
      <c r="K519" s="51"/>
      <c r="L519" s="51"/>
    </row>
    <row r="520" spans="10:12" ht="20.25">
      <c r="J520" s="51"/>
      <c r="K520" s="51"/>
      <c r="L520" s="51"/>
    </row>
    <row r="521" spans="10:12" ht="20.25">
      <c r="J521" s="51"/>
      <c r="K521" s="51"/>
      <c r="L521" s="51"/>
    </row>
    <row r="522" spans="10:12" ht="20.25">
      <c r="J522" s="51"/>
      <c r="K522" s="51"/>
      <c r="L522" s="51"/>
    </row>
    <row r="523" spans="10:12" ht="20.25">
      <c r="J523" s="51"/>
      <c r="K523" s="51"/>
      <c r="L523" s="51"/>
    </row>
    <row r="524" spans="10:12" ht="20.25">
      <c r="J524" s="51"/>
      <c r="K524" s="51"/>
      <c r="L524" s="51"/>
    </row>
    <row r="525" spans="10:12" ht="20.25">
      <c r="J525" s="51"/>
      <c r="K525" s="51"/>
      <c r="L525" s="51"/>
    </row>
    <row r="526" spans="10:12" ht="20.25">
      <c r="J526" s="51"/>
      <c r="K526" s="51"/>
      <c r="L526" s="51"/>
    </row>
    <row r="527" spans="10:12" ht="20.25">
      <c r="J527" s="51"/>
      <c r="K527" s="51"/>
      <c r="L527" s="51"/>
    </row>
    <row r="528" spans="10:12" ht="20.25">
      <c r="J528" s="51"/>
      <c r="K528" s="51"/>
      <c r="L528" s="51"/>
    </row>
    <row r="529" spans="10:12" ht="20.25">
      <c r="J529" s="51"/>
      <c r="K529" s="51"/>
      <c r="L529" s="51"/>
    </row>
    <row r="530" spans="10:12" ht="20.25">
      <c r="J530" s="51"/>
      <c r="K530" s="51"/>
      <c r="L530" s="51"/>
    </row>
    <row r="531" spans="10:12" ht="20.25">
      <c r="J531" s="51"/>
      <c r="K531" s="51"/>
      <c r="L531" s="51"/>
    </row>
    <row r="532" spans="10:12" ht="20.25">
      <c r="J532" s="51"/>
      <c r="K532" s="51"/>
      <c r="L532" s="51"/>
    </row>
    <row r="533" spans="10:12" ht="20.25">
      <c r="J533" s="51"/>
      <c r="K533" s="51"/>
      <c r="L533" s="51"/>
    </row>
    <row r="534" spans="10:12" ht="20.25">
      <c r="J534" s="51"/>
      <c r="K534" s="51"/>
      <c r="L534" s="51"/>
    </row>
    <row r="535" spans="10:12" ht="20.25">
      <c r="J535" s="51"/>
      <c r="K535" s="51"/>
      <c r="L535" s="51"/>
    </row>
    <row r="536" spans="10:12" ht="20.25">
      <c r="J536" s="51"/>
      <c r="K536" s="51"/>
      <c r="L536" s="51"/>
    </row>
    <row r="537" spans="10:12" ht="20.25">
      <c r="J537" s="51"/>
      <c r="K537" s="51"/>
      <c r="L537" s="51"/>
    </row>
    <row r="538" spans="10:12" ht="20.25">
      <c r="J538" s="51"/>
      <c r="K538" s="51"/>
      <c r="L538" s="51"/>
    </row>
    <row r="539" spans="10:12" ht="20.25">
      <c r="J539" s="51"/>
      <c r="K539" s="51"/>
      <c r="L539" s="51"/>
    </row>
    <row r="540" spans="10:12" ht="20.25">
      <c r="J540" s="51"/>
      <c r="K540" s="51"/>
      <c r="L540" s="51"/>
    </row>
    <row r="541" spans="10:12" ht="20.25">
      <c r="J541" s="51"/>
      <c r="K541" s="51"/>
      <c r="L541" s="51"/>
    </row>
    <row r="542" spans="10:12" ht="20.25">
      <c r="J542" s="51"/>
      <c r="K542" s="51"/>
      <c r="L542" s="51"/>
    </row>
    <row r="543" spans="10:12" ht="20.25">
      <c r="J543" s="51"/>
      <c r="K543" s="51"/>
      <c r="L543" s="51"/>
    </row>
    <row r="544" spans="10:12" ht="20.25">
      <c r="J544" s="51"/>
      <c r="K544" s="51"/>
      <c r="L544" s="51"/>
    </row>
    <row r="545" spans="10:12" ht="20.25">
      <c r="J545" s="51"/>
      <c r="K545" s="51"/>
      <c r="L545" s="51"/>
    </row>
    <row r="546" spans="10:12" ht="20.25">
      <c r="J546" s="51"/>
      <c r="K546" s="51"/>
      <c r="L546" s="51"/>
    </row>
    <row r="547" spans="10:12" ht="20.25">
      <c r="J547" s="51"/>
      <c r="K547" s="51"/>
      <c r="L547" s="51"/>
    </row>
    <row r="548" spans="10:12" ht="20.25">
      <c r="J548" s="51"/>
      <c r="K548" s="51"/>
      <c r="L548" s="51"/>
    </row>
    <row r="549" spans="10:12" ht="20.25">
      <c r="J549" s="51"/>
      <c r="K549" s="51"/>
      <c r="L549" s="51"/>
    </row>
    <row r="550" spans="10:12" ht="20.25">
      <c r="J550" s="51"/>
      <c r="K550" s="51"/>
      <c r="L550" s="51"/>
    </row>
    <row r="551" spans="10:12" ht="20.25">
      <c r="J551" s="51"/>
      <c r="K551" s="51"/>
      <c r="L551" s="51"/>
    </row>
    <row r="552" spans="10:12" ht="20.25">
      <c r="J552" s="51"/>
      <c r="K552" s="51"/>
      <c r="L552" s="51"/>
    </row>
    <row r="553" spans="10:12" ht="20.25">
      <c r="J553" s="51"/>
      <c r="K553" s="51"/>
      <c r="L553" s="51"/>
    </row>
    <row r="554" spans="10:12" ht="20.25">
      <c r="J554" s="51"/>
      <c r="K554" s="51"/>
      <c r="L554" s="51"/>
    </row>
    <row r="555" spans="10:12" ht="20.25">
      <c r="J555" s="51"/>
      <c r="K555" s="51"/>
      <c r="L555" s="51"/>
    </row>
    <row r="556" spans="10:12" ht="20.25">
      <c r="J556" s="51"/>
      <c r="K556" s="51"/>
      <c r="L556" s="51"/>
    </row>
    <row r="557" spans="10:12" ht="20.25">
      <c r="J557" s="51"/>
      <c r="K557" s="51"/>
      <c r="L557" s="51"/>
    </row>
    <row r="558" spans="10:12" ht="20.25">
      <c r="J558" s="51"/>
      <c r="K558" s="51"/>
      <c r="L558" s="51"/>
    </row>
    <row r="559" spans="10:12" ht="20.25">
      <c r="J559" s="51"/>
      <c r="K559" s="51"/>
      <c r="L559" s="51"/>
    </row>
    <row r="560" spans="10:12" ht="20.25">
      <c r="J560" s="51"/>
      <c r="K560" s="51"/>
      <c r="L560" s="51"/>
    </row>
    <row r="561" spans="10:12" ht="20.25">
      <c r="J561" s="51"/>
      <c r="K561" s="51"/>
      <c r="L561" s="51"/>
    </row>
    <row r="562" spans="10:12" ht="20.25">
      <c r="J562" s="51"/>
      <c r="K562" s="51"/>
      <c r="L562" s="51"/>
    </row>
    <row r="563" spans="10:12" ht="20.25">
      <c r="J563" s="51"/>
      <c r="K563" s="51"/>
      <c r="L563" s="51"/>
    </row>
    <row r="564" spans="10:12" ht="20.25">
      <c r="J564" s="51"/>
      <c r="K564" s="51"/>
      <c r="L564" s="51"/>
    </row>
    <row r="565" spans="10:12" ht="20.25">
      <c r="J565" s="51"/>
      <c r="K565" s="51"/>
      <c r="L565" s="51"/>
    </row>
    <row r="566" spans="10:12" ht="20.25">
      <c r="J566" s="51"/>
      <c r="K566" s="51"/>
      <c r="L566" s="51"/>
    </row>
    <row r="567" spans="10:12" ht="20.25">
      <c r="J567" s="51"/>
      <c r="K567" s="51"/>
      <c r="L567" s="51"/>
    </row>
    <row r="568" spans="10:12" ht="20.25">
      <c r="J568" s="51"/>
      <c r="K568" s="51"/>
      <c r="L568" s="51"/>
    </row>
    <row r="569" spans="10:12" ht="20.25">
      <c r="J569" s="51"/>
      <c r="K569" s="51"/>
      <c r="L569" s="51"/>
    </row>
    <row r="570" spans="10:12" ht="20.25">
      <c r="J570" s="51"/>
      <c r="K570" s="51"/>
      <c r="L570" s="51"/>
    </row>
    <row r="571" spans="10:12" ht="20.25">
      <c r="J571" s="51"/>
      <c r="K571" s="51"/>
      <c r="L571" s="51"/>
    </row>
    <row r="572" spans="10:12" ht="20.25">
      <c r="J572" s="51"/>
      <c r="K572" s="51"/>
      <c r="L572" s="51"/>
    </row>
    <row r="573" spans="10:12" ht="20.25">
      <c r="J573" s="51"/>
      <c r="K573" s="51"/>
      <c r="L573" s="51"/>
    </row>
    <row r="574" spans="10:12" ht="20.25">
      <c r="J574" s="51"/>
      <c r="K574" s="51"/>
      <c r="L574" s="51"/>
    </row>
    <row r="575" spans="10:12" ht="20.25">
      <c r="J575" s="51"/>
      <c r="K575" s="51"/>
      <c r="L575" s="51"/>
    </row>
    <row r="576" spans="10:12" ht="20.25">
      <c r="J576" s="51"/>
      <c r="K576" s="51"/>
      <c r="L576" s="51"/>
    </row>
    <row r="577" spans="10:12" ht="20.25">
      <c r="J577" s="51"/>
      <c r="K577" s="51"/>
      <c r="L577" s="51"/>
    </row>
    <row r="578" spans="10:12" ht="20.25">
      <c r="J578" s="51"/>
      <c r="K578" s="51"/>
      <c r="L578" s="51"/>
    </row>
    <row r="579" spans="10:12" ht="20.25">
      <c r="J579" s="51"/>
      <c r="K579" s="51"/>
      <c r="L579" s="51"/>
    </row>
    <row r="580" spans="10:12" ht="20.25">
      <c r="J580" s="51"/>
      <c r="K580" s="51"/>
      <c r="L580" s="51"/>
    </row>
    <row r="581" spans="10:12" ht="20.25">
      <c r="J581" s="51"/>
      <c r="K581" s="51"/>
      <c r="L581" s="51"/>
    </row>
    <row r="582" spans="10:12" ht="20.25">
      <c r="J582" s="51"/>
      <c r="K582" s="51"/>
      <c r="L582" s="51"/>
    </row>
    <row r="583" spans="10:12" ht="20.25">
      <c r="J583" s="51"/>
      <c r="K583" s="51"/>
      <c r="L583" s="51"/>
    </row>
    <row r="584" spans="10:12" ht="20.25">
      <c r="J584" s="51"/>
      <c r="K584" s="51"/>
      <c r="L584" s="51"/>
    </row>
    <row r="585" spans="10:12" ht="20.25">
      <c r="J585" s="51"/>
      <c r="K585" s="51"/>
      <c r="L585" s="51"/>
    </row>
    <row r="586" spans="10:12" ht="20.25">
      <c r="J586" s="51"/>
      <c r="K586" s="51"/>
      <c r="L586" s="51"/>
    </row>
    <row r="587" spans="10:12" ht="20.25">
      <c r="J587" s="51"/>
      <c r="K587" s="51"/>
      <c r="L587" s="51"/>
    </row>
    <row r="588" spans="10:12" ht="20.25">
      <c r="J588" s="51"/>
      <c r="K588" s="51"/>
      <c r="L588" s="51"/>
    </row>
    <row r="589" spans="10:12" ht="20.25">
      <c r="J589" s="51"/>
      <c r="K589" s="51"/>
      <c r="L589" s="51"/>
    </row>
    <row r="590" spans="10:12" ht="20.25">
      <c r="J590" s="51"/>
      <c r="K590" s="51"/>
      <c r="L590" s="51"/>
    </row>
    <row r="591" spans="10:12" ht="20.25">
      <c r="J591" s="51"/>
      <c r="K591" s="51"/>
      <c r="L591" s="51"/>
    </row>
    <row r="592" spans="10:12" ht="20.25">
      <c r="J592" s="51"/>
      <c r="K592" s="51"/>
      <c r="L592" s="51"/>
    </row>
    <row r="593" spans="10:12" ht="20.25">
      <c r="J593" s="51"/>
      <c r="K593" s="51"/>
      <c r="L593" s="51"/>
    </row>
    <row r="594" spans="10:12" ht="20.25">
      <c r="J594" s="51"/>
      <c r="K594" s="51"/>
      <c r="L594" s="51"/>
    </row>
    <row r="595" spans="10:12" ht="20.25">
      <c r="J595" s="51"/>
      <c r="K595" s="51"/>
      <c r="L595" s="51"/>
    </row>
    <row r="596" spans="10:12" ht="20.25">
      <c r="J596" s="51"/>
      <c r="K596" s="51"/>
      <c r="L596" s="51"/>
    </row>
    <row r="597" spans="10:12" ht="20.25">
      <c r="J597" s="51"/>
      <c r="K597" s="51"/>
      <c r="L597" s="51"/>
    </row>
    <row r="598" spans="10:12" ht="20.25">
      <c r="J598" s="51"/>
      <c r="K598" s="51"/>
      <c r="L598" s="51"/>
    </row>
    <row r="599" spans="10:12" ht="20.25">
      <c r="J599" s="51"/>
      <c r="K599" s="51"/>
      <c r="L599" s="51"/>
    </row>
    <row r="600" spans="10:12" ht="20.25">
      <c r="J600" s="51"/>
      <c r="K600" s="51"/>
      <c r="L600" s="51"/>
    </row>
    <row r="601" spans="10:12" ht="20.25">
      <c r="J601" s="51"/>
      <c r="K601" s="51"/>
      <c r="L601" s="51"/>
    </row>
    <row r="602" spans="10:12" ht="20.25">
      <c r="J602" s="51"/>
      <c r="K602" s="51"/>
      <c r="L602" s="51"/>
    </row>
    <row r="603" spans="10:12" ht="20.25">
      <c r="J603" s="51"/>
      <c r="K603" s="51"/>
      <c r="L603" s="51"/>
    </row>
    <row r="604" spans="10:12" ht="20.25">
      <c r="J604" s="51"/>
      <c r="K604" s="51"/>
      <c r="L604" s="51"/>
    </row>
    <row r="605" spans="10:12" ht="20.25">
      <c r="J605" s="51"/>
      <c r="K605" s="51"/>
      <c r="L605" s="51"/>
    </row>
    <row r="606" spans="10:12" ht="20.25">
      <c r="J606" s="51"/>
      <c r="K606" s="51"/>
      <c r="L606" s="51"/>
    </row>
    <row r="607" spans="10:12" ht="20.25">
      <c r="J607" s="51"/>
      <c r="K607" s="51"/>
      <c r="L607" s="51"/>
    </row>
    <row r="608" spans="10:12" ht="20.25">
      <c r="J608" s="51"/>
      <c r="K608" s="51"/>
      <c r="L608" s="51"/>
    </row>
    <row r="609" spans="10:12" ht="20.25">
      <c r="J609" s="51"/>
      <c r="K609" s="51"/>
      <c r="L609" s="51"/>
    </row>
    <row r="610" spans="10:12" ht="20.25">
      <c r="J610" s="51"/>
      <c r="K610" s="51"/>
      <c r="L610" s="51"/>
    </row>
    <row r="611" spans="10:12" ht="20.25">
      <c r="J611" s="51"/>
      <c r="K611" s="51"/>
      <c r="L611" s="51"/>
    </row>
    <row r="612" spans="10:12" ht="20.25">
      <c r="J612" s="51"/>
      <c r="K612" s="51"/>
      <c r="L612" s="51"/>
    </row>
    <row r="613" spans="10:12" ht="20.25">
      <c r="J613" s="51"/>
      <c r="K613" s="51"/>
      <c r="L613" s="51"/>
    </row>
    <row r="614" spans="10:12" ht="20.25">
      <c r="J614" s="51"/>
      <c r="K614" s="51"/>
      <c r="L614" s="51"/>
    </row>
    <row r="615" spans="10:12" ht="20.25">
      <c r="J615" s="51"/>
      <c r="K615" s="51"/>
      <c r="L615" s="51"/>
    </row>
    <row r="616" spans="10:12" ht="20.25">
      <c r="J616" s="51"/>
      <c r="K616" s="51"/>
      <c r="L616" s="51"/>
    </row>
    <row r="617" spans="10:12" ht="20.25">
      <c r="J617" s="51"/>
      <c r="K617" s="51"/>
      <c r="L617" s="51"/>
    </row>
    <row r="618" spans="10:12" ht="20.25">
      <c r="J618" s="51"/>
      <c r="K618" s="51"/>
      <c r="L618" s="51"/>
    </row>
    <row r="619" spans="10:12" ht="20.25">
      <c r="J619" s="51"/>
      <c r="K619" s="51"/>
      <c r="L619" s="51"/>
    </row>
    <row r="620" spans="10:12" ht="20.25">
      <c r="J620" s="51"/>
      <c r="K620" s="51"/>
      <c r="L620" s="51"/>
    </row>
    <row r="621" spans="10:12" ht="20.25">
      <c r="J621" s="51"/>
      <c r="K621" s="51"/>
      <c r="L621" s="51"/>
    </row>
    <row r="622" spans="10:12" ht="20.25">
      <c r="J622" s="51"/>
      <c r="K622" s="51"/>
      <c r="L622" s="51"/>
    </row>
    <row r="623" spans="10:12" ht="20.25">
      <c r="J623" s="51"/>
      <c r="K623" s="51"/>
      <c r="L623" s="51"/>
    </row>
    <row r="624" spans="10:12" ht="20.25">
      <c r="J624" s="51"/>
      <c r="K624" s="51"/>
      <c r="L624" s="51"/>
    </row>
    <row r="625" spans="10:12" ht="20.25">
      <c r="J625" s="51"/>
      <c r="K625" s="51"/>
      <c r="L625" s="51"/>
    </row>
    <row r="626" spans="10:12" ht="20.25">
      <c r="J626" s="51"/>
      <c r="K626" s="51"/>
      <c r="L626" s="51"/>
    </row>
    <row r="627" spans="10:12" ht="20.25">
      <c r="J627" s="51"/>
      <c r="K627" s="51"/>
      <c r="L627" s="51"/>
    </row>
    <row r="628" spans="10:12" ht="20.25">
      <c r="J628" s="51"/>
      <c r="K628" s="51"/>
      <c r="L628" s="51"/>
    </row>
    <row r="629" spans="10:12" ht="20.25">
      <c r="J629" s="51"/>
      <c r="K629" s="51"/>
      <c r="L629" s="51"/>
    </row>
    <row r="630" spans="10:12" ht="20.25">
      <c r="J630" s="51"/>
      <c r="K630" s="51"/>
      <c r="L630" s="51"/>
    </row>
    <row r="631" spans="10:12" ht="20.25">
      <c r="J631" s="51"/>
      <c r="K631" s="51"/>
      <c r="L631" s="51"/>
    </row>
    <row r="632" spans="10:12" ht="20.25">
      <c r="J632" s="51"/>
      <c r="K632" s="51"/>
      <c r="L632" s="51"/>
    </row>
    <row r="633" spans="10:12" ht="20.25">
      <c r="J633" s="51"/>
      <c r="K633" s="51"/>
      <c r="L633" s="51"/>
    </row>
    <row r="634" spans="10:12" ht="20.25">
      <c r="J634" s="51"/>
      <c r="K634" s="51"/>
      <c r="L634" s="51"/>
    </row>
    <row r="635" spans="10:12" ht="20.25">
      <c r="J635" s="51"/>
      <c r="K635" s="51"/>
      <c r="L635" s="51"/>
    </row>
    <row r="636" spans="10:12" ht="20.25">
      <c r="J636" s="51"/>
      <c r="K636" s="51"/>
      <c r="L636" s="51"/>
    </row>
    <row r="637" spans="10:12" ht="20.25">
      <c r="J637" s="51"/>
      <c r="K637" s="51"/>
      <c r="L637" s="51"/>
    </row>
    <row r="638" spans="10:12" ht="20.25">
      <c r="J638" s="51"/>
      <c r="K638" s="51"/>
      <c r="L638" s="51"/>
    </row>
    <row r="639" spans="10:12" ht="20.25">
      <c r="J639" s="51"/>
      <c r="K639" s="51"/>
      <c r="L639" s="51"/>
    </row>
    <row r="640" spans="10:12" ht="20.25">
      <c r="J640" s="51"/>
      <c r="K640" s="51"/>
      <c r="L640" s="51"/>
    </row>
    <row r="641" spans="10:12" ht="20.25">
      <c r="J641" s="51"/>
      <c r="K641" s="51"/>
      <c r="L641" s="51"/>
    </row>
    <row r="642" spans="10:12" ht="20.25">
      <c r="J642" s="51"/>
      <c r="K642" s="51"/>
      <c r="L642" s="51"/>
    </row>
    <row r="643" spans="10:12" ht="20.25">
      <c r="J643" s="51"/>
      <c r="K643" s="51"/>
      <c r="L643" s="51"/>
    </row>
    <row r="644" spans="10:12" ht="20.25">
      <c r="J644" s="51"/>
      <c r="K644" s="51"/>
      <c r="L644" s="51"/>
    </row>
    <row r="645" spans="10:12" ht="20.25">
      <c r="J645" s="51"/>
      <c r="K645" s="51"/>
      <c r="L645" s="51"/>
    </row>
    <row r="646" spans="10:12" ht="20.25">
      <c r="J646" s="51"/>
      <c r="K646" s="51"/>
      <c r="L646" s="51"/>
    </row>
    <row r="647" spans="10:12" ht="20.25">
      <c r="J647" s="51"/>
      <c r="K647" s="51"/>
      <c r="L647" s="51"/>
    </row>
    <row r="648" spans="10:12" ht="20.25">
      <c r="J648" s="51"/>
      <c r="K648" s="51"/>
      <c r="L648" s="51"/>
    </row>
    <row r="649" spans="10:12" ht="20.25">
      <c r="J649" s="51"/>
      <c r="K649" s="51"/>
      <c r="L649" s="51"/>
    </row>
    <row r="650" spans="10:12" ht="20.25">
      <c r="J650" s="51"/>
      <c r="K650" s="51"/>
      <c r="L650" s="51"/>
    </row>
    <row r="651" spans="10:12" ht="20.25">
      <c r="J651" s="51"/>
      <c r="K651" s="51"/>
      <c r="L651" s="51"/>
    </row>
    <row r="652" spans="10:12" ht="20.25">
      <c r="J652" s="51"/>
      <c r="K652" s="51"/>
      <c r="L652" s="51"/>
    </row>
    <row r="653" spans="10:12" ht="20.25">
      <c r="J653" s="51"/>
      <c r="K653" s="51"/>
      <c r="L653" s="51"/>
    </row>
    <row r="654" spans="10:12" ht="20.25">
      <c r="J654" s="51"/>
      <c r="K654" s="51"/>
      <c r="L654" s="51"/>
    </row>
    <row r="655" spans="10:12" ht="20.25">
      <c r="J655" s="51"/>
      <c r="K655" s="51"/>
      <c r="L655" s="51"/>
    </row>
    <row r="656" spans="10:12" ht="20.25">
      <c r="J656" s="51"/>
      <c r="K656" s="51"/>
      <c r="L656" s="51"/>
    </row>
    <row r="657" spans="10:12" ht="20.25">
      <c r="J657" s="51"/>
      <c r="K657" s="51"/>
      <c r="L657" s="51"/>
    </row>
    <row r="658" spans="10:12" ht="20.25">
      <c r="J658" s="51"/>
      <c r="K658" s="51"/>
      <c r="L658" s="51"/>
    </row>
    <row r="659" spans="10:12" ht="20.25">
      <c r="J659" s="51"/>
      <c r="K659" s="51"/>
      <c r="L659" s="51"/>
    </row>
    <row r="660" spans="10:12" ht="20.25">
      <c r="J660" s="51"/>
      <c r="K660" s="51"/>
      <c r="L660" s="51"/>
    </row>
    <row r="661" spans="10:12" ht="20.25">
      <c r="J661" s="51"/>
      <c r="K661" s="51"/>
      <c r="L661" s="51"/>
    </row>
    <row r="662" spans="10:12" ht="20.25">
      <c r="J662" s="51"/>
      <c r="K662" s="51"/>
      <c r="L662" s="51"/>
    </row>
    <row r="663" spans="10:12" ht="20.25">
      <c r="J663" s="51"/>
      <c r="K663" s="51"/>
      <c r="L663" s="51"/>
    </row>
    <row r="664" spans="10:12" ht="20.25">
      <c r="J664" s="51"/>
      <c r="K664" s="51"/>
      <c r="L664" s="51"/>
    </row>
    <row r="665" spans="10:12" ht="20.25">
      <c r="J665" s="51"/>
      <c r="K665" s="51"/>
      <c r="L665" s="51"/>
    </row>
    <row r="666" spans="10:12" ht="20.25">
      <c r="J666" s="51"/>
      <c r="K666" s="51"/>
      <c r="L666" s="51"/>
    </row>
    <row r="667" spans="10:12" ht="20.25">
      <c r="J667" s="51"/>
      <c r="K667" s="51"/>
      <c r="L667" s="51"/>
    </row>
    <row r="668" spans="10:12" ht="20.25">
      <c r="J668" s="51"/>
      <c r="K668" s="51"/>
      <c r="L668" s="51"/>
    </row>
    <row r="669" spans="10:12" ht="20.25">
      <c r="J669" s="51"/>
      <c r="K669" s="51"/>
      <c r="L669" s="51"/>
    </row>
    <row r="670" spans="10:12" ht="20.25">
      <c r="J670" s="51"/>
      <c r="K670" s="51"/>
      <c r="L670" s="51"/>
    </row>
    <row r="671" spans="10:12" ht="20.25">
      <c r="J671" s="51"/>
      <c r="K671" s="51"/>
      <c r="L671" s="51"/>
    </row>
    <row r="672" spans="10:12" ht="20.25">
      <c r="J672" s="51"/>
      <c r="K672" s="51"/>
      <c r="L672" s="51"/>
    </row>
    <row r="673" spans="10:12" ht="20.25">
      <c r="J673" s="51"/>
      <c r="K673" s="51"/>
      <c r="L673" s="51"/>
    </row>
    <row r="674" spans="10:12" ht="20.25">
      <c r="J674" s="51"/>
      <c r="K674" s="51"/>
      <c r="L674" s="51"/>
    </row>
    <row r="675" spans="10:12" ht="20.25">
      <c r="J675" s="51"/>
      <c r="K675" s="51"/>
      <c r="L675" s="51"/>
    </row>
    <row r="676" spans="10:12" ht="20.25">
      <c r="J676" s="51"/>
      <c r="K676" s="51"/>
      <c r="L676" s="51"/>
    </row>
    <row r="677" spans="10:12" ht="20.25">
      <c r="J677" s="51"/>
      <c r="K677" s="51"/>
      <c r="L677" s="51"/>
    </row>
    <row r="678" spans="10:12" ht="20.25">
      <c r="J678" s="51"/>
      <c r="K678" s="51"/>
      <c r="L678" s="51"/>
    </row>
    <row r="679" spans="10:12" ht="20.25">
      <c r="J679" s="51"/>
      <c r="K679" s="51"/>
      <c r="L679" s="51"/>
    </row>
    <row r="680" spans="10:12" ht="20.25">
      <c r="J680" s="51"/>
      <c r="K680" s="51"/>
      <c r="L680" s="51"/>
    </row>
    <row r="681" spans="10:12" ht="20.25">
      <c r="J681" s="51"/>
      <c r="K681" s="51"/>
      <c r="L681" s="51"/>
    </row>
    <row r="682" spans="10:12" ht="20.25">
      <c r="J682" s="51"/>
      <c r="K682" s="51"/>
      <c r="L682" s="51"/>
    </row>
    <row r="683" spans="10:12" ht="20.25">
      <c r="J683" s="51"/>
      <c r="K683" s="51"/>
      <c r="L683" s="51"/>
    </row>
    <row r="684" spans="10:12" ht="20.25">
      <c r="J684" s="51"/>
      <c r="K684" s="51"/>
      <c r="L684" s="51"/>
    </row>
    <row r="685" spans="10:12" ht="20.25">
      <c r="J685" s="51"/>
      <c r="K685" s="51"/>
      <c r="L685" s="51"/>
    </row>
    <row r="686" spans="10:12" ht="20.25">
      <c r="J686" s="51"/>
      <c r="K686" s="51"/>
      <c r="L686" s="51"/>
    </row>
    <row r="687" spans="10:12" ht="20.25">
      <c r="J687" s="51"/>
      <c r="K687" s="51"/>
      <c r="L687" s="51"/>
    </row>
    <row r="688" spans="10:12" ht="20.25">
      <c r="J688" s="51"/>
      <c r="K688" s="51"/>
      <c r="L688" s="51"/>
    </row>
    <row r="689" spans="10:12" ht="20.25">
      <c r="J689" s="51"/>
      <c r="K689" s="51"/>
      <c r="L689" s="51"/>
    </row>
    <row r="690" spans="10:12" ht="20.25">
      <c r="J690" s="51"/>
      <c r="K690" s="51"/>
      <c r="L690" s="51"/>
    </row>
    <row r="691" spans="10:12" ht="20.25">
      <c r="J691" s="51"/>
      <c r="K691" s="51"/>
      <c r="L691" s="51"/>
    </row>
    <row r="692" spans="10:12" ht="20.25">
      <c r="J692" s="51"/>
      <c r="K692" s="51"/>
      <c r="L692" s="51"/>
    </row>
    <row r="693" spans="10:12" ht="20.25">
      <c r="J693" s="51"/>
      <c r="K693" s="51"/>
      <c r="L693" s="51"/>
    </row>
    <row r="694" spans="10:12" ht="20.25">
      <c r="J694" s="51"/>
      <c r="K694" s="51"/>
      <c r="L694" s="51"/>
    </row>
    <row r="695" spans="10:12" ht="20.25">
      <c r="J695" s="51"/>
      <c r="K695" s="51"/>
      <c r="L695" s="51"/>
    </row>
    <row r="696" spans="10:12" ht="20.25">
      <c r="J696" s="51"/>
      <c r="K696" s="51"/>
      <c r="L696" s="51"/>
    </row>
    <row r="697" spans="10:12" ht="20.25">
      <c r="J697" s="51"/>
      <c r="K697" s="51"/>
      <c r="L697" s="51"/>
    </row>
    <row r="698" spans="10:12" ht="20.25">
      <c r="J698" s="51"/>
      <c r="K698" s="51"/>
      <c r="L698" s="51"/>
    </row>
    <row r="699" spans="10:12" ht="20.25">
      <c r="J699" s="51"/>
      <c r="K699" s="51"/>
      <c r="L699" s="51"/>
    </row>
    <row r="700" spans="10:12" ht="20.25">
      <c r="J700" s="51"/>
      <c r="K700" s="51"/>
      <c r="L700" s="51"/>
    </row>
    <row r="701" spans="10:12" ht="20.25">
      <c r="J701" s="51"/>
      <c r="K701" s="51"/>
      <c r="L701" s="51"/>
    </row>
    <row r="702" spans="10:12" ht="20.25">
      <c r="J702" s="51"/>
      <c r="K702" s="51"/>
      <c r="L702" s="51"/>
    </row>
    <row r="703" spans="10:12" ht="20.25">
      <c r="J703" s="51"/>
      <c r="K703" s="51"/>
      <c r="L703" s="51"/>
    </row>
    <row r="704" spans="10:12" ht="20.25">
      <c r="J704" s="51"/>
      <c r="K704" s="51"/>
      <c r="L704" s="51"/>
    </row>
    <row r="705" spans="10:12" ht="20.25">
      <c r="J705" s="51"/>
      <c r="K705" s="51"/>
      <c r="L705" s="51"/>
    </row>
    <row r="706" spans="10:12" ht="20.25">
      <c r="J706" s="51"/>
      <c r="K706" s="51"/>
      <c r="L706" s="51"/>
    </row>
    <row r="707" spans="10:12" ht="20.25">
      <c r="J707" s="51"/>
      <c r="K707" s="51"/>
      <c r="L707" s="51"/>
    </row>
    <row r="708" spans="10:12" ht="20.25">
      <c r="J708" s="51"/>
      <c r="K708" s="51"/>
      <c r="L708" s="51"/>
    </row>
    <row r="709" spans="10:12" ht="20.25">
      <c r="J709" s="51"/>
      <c r="K709" s="51"/>
      <c r="L709" s="51"/>
    </row>
    <row r="710" spans="10:12" ht="20.25">
      <c r="J710" s="51"/>
      <c r="K710" s="51"/>
      <c r="L710" s="51"/>
    </row>
    <row r="711" spans="10:12" ht="20.25">
      <c r="J711" s="51"/>
      <c r="K711" s="51"/>
      <c r="L711" s="51"/>
    </row>
    <row r="712" spans="10:12" ht="20.25">
      <c r="J712" s="51"/>
      <c r="K712" s="51"/>
      <c r="L712" s="51"/>
    </row>
    <row r="713" spans="10:12" ht="20.25">
      <c r="J713" s="51"/>
      <c r="K713" s="51"/>
      <c r="L713" s="51"/>
    </row>
    <row r="714" spans="10:12" ht="20.25">
      <c r="J714" s="51"/>
      <c r="K714" s="51"/>
      <c r="L714" s="51"/>
    </row>
    <row r="715" spans="10:12" ht="20.25">
      <c r="J715" s="51"/>
      <c r="K715" s="51"/>
      <c r="L715" s="51"/>
    </row>
    <row r="716" spans="10:12" ht="20.25">
      <c r="J716" s="51"/>
      <c r="K716" s="51"/>
      <c r="L716" s="51"/>
    </row>
    <row r="717" spans="10:12" ht="20.25">
      <c r="J717" s="51"/>
      <c r="K717" s="51"/>
      <c r="L717" s="51"/>
    </row>
    <row r="718" spans="10:12" ht="20.25">
      <c r="J718" s="51"/>
      <c r="K718" s="51"/>
      <c r="L718" s="51"/>
    </row>
    <row r="719" spans="10:12" ht="20.25">
      <c r="J719" s="51"/>
      <c r="K719" s="51"/>
      <c r="L719" s="51"/>
    </row>
    <row r="720" spans="10:12" ht="20.25">
      <c r="J720" s="51"/>
      <c r="K720" s="51"/>
      <c r="L720" s="51"/>
    </row>
    <row r="721" spans="10:12" ht="20.25">
      <c r="J721" s="51"/>
      <c r="K721" s="51"/>
      <c r="L721" s="51"/>
    </row>
    <row r="722" spans="10:12" ht="20.25">
      <c r="J722" s="51"/>
      <c r="K722" s="51"/>
      <c r="L722" s="51"/>
    </row>
    <row r="723" spans="10:12" ht="20.25">
      <c r="J723" s="51"/>
      <c r="K723" s="51"/>
      <c r="L723" s="51"/>
    </row>
    <row r="724" spans="10:12" ht="20.25">
      <c r="J724" s="51"/>
      <c r="K724" s="51"/>
      <c r="L724" s="51"/>
    </row>
    <row r="725" spans="10:12" ht="20.25">
      <c r="J725" s="51"/>
      <c r="K725" s="51"/>
      <c r="L725" s="51"/>
    </row>
    <row r="726" spans="10:12" ht="20.25">
      <c r="J726" s="51"/>
      <c r="K726" s="51"/>
      <c r="L726" s="51"/>
    </row>
    <row r="727" spans="10:12" ht="20.25">
      <c r="J727" s="51"/>
      <c r="K727" s="51"/>
      <c r="L727" s="51"/>
    </row>
    <row r="728" spans="10:12" ht="20.25">
      <c r="J728" s="51"/>
      <c r="K728" s="51"/>
      <c r="L728" s="51"/>
    </row>
    <row r="729" spans="10:12" ht="20.25">
      <c r="J729" s="51"/>
      <c r="K729" s="51"/>
      <c r="L729" s="51"/>
    </row>
    <row r="730" spans="10:12" ht="20.25">
      <c r="J730" s="51"/>
      <c r="K730" s="51"/>
      <c r="L730" s="51"/>
    </row>
    <row r="731" spans="10:12" ht="20.25">
      <c r="J731" s="51"/>
      <c r="K731" s="51"/>
      <c r="L731" s="51"/>
    </row>
    <row r="732" spans="10:12" ht="20.25">
      <c r="J732" s="51"/>
      <c r="K732" s="51"/>
      <c r="L732" s="51"/>
    </row>
    <row r="733" spans="10:12" ht="20.25">
      <c r="J733" s="51"/>
      <c r="K733" s="51"/>
      <c r="L733" s="51"/>
    </row>
    <row r="734" spans="10:12" ht="20.25">
      <c r="J734" s="51"/>
      <c r="K734" s="51"/>
      <c r="L734" s="51"/>
    </row>
    <row r="735" spans="10:12" ht="20.25">
      <c r="J735" s="51"/>
      <c r="K735" s="51"/>
      <c r="L735" s="51"/>
    </row>
    <row r="736" spans="10:12" ht="20.25">
      <c r="J736" s="51"/>
      <c r="K736" s="51"/>
      <c r="L736" s="51"/>
    </row>
    <row r="737" spans="10:12" ht="20.25">
      <c r="J737" s="51"/>
      <c r="K737" s="51"/>
      <c r="L737" s="51"/>
    </row>
    <row r="738" spans="10:12" ht="20.25">
      <c r="J738" s="51"/>
      <c r="K738" s="51"/>
      <c r="L738" s="51"/>
    </row>
    <row r="739" spans="10:12" ht="20.25">
      <c r="J739" s="51"/>
      <c r="K739" s="51"/>
      <c r="L739" s="51"/>
    </row>
    <row r="740" spans="10:12" ht="20.25">
      <c r="J740" s="51"/>
      <c r="K740" s="51"/>
      <c r="L740" s="51"/>
    </row>
    <row r="741" spans="10:12" ht="20.25">
      <c r="J741" s="51"/>
      <c r="K741" s="51"/>
      <c r="L741" s="51"/>
    </row>
    <row r="742" spans="10:12" ht="20.25">
      <c r="J742" s="51"/>
      <c r="K742" s="51"/>
      <c r="L742" s="51"/>
    </row>
    <row r="743" spans="10:12" ht="20.25">
      <c r="J743" s="51"/>
      <c r="K743" s="51"/>
      <c r="L743" s="51"/>
    </row>
    <row r="744" spans="10:12" ht="20.25">
      <c r="J744" s="51"/>
      <c r="K744" s="51"/>
      <c r="L744" s="51"/>
    </row>
    <row r="745" spans="10:12" ht="20.25">
      <c r="J745" s="51"/>
      <c r="K745" s="51"/>
      <c r="L745" s="51"/>
    </row>
    <row r="746" spans="10:12" ht="20.25">
      <c r="J746" s="51"/>
      <c r="K746" s="51"/>
      <c r="L746" s="51"/>
    </row>
    <row r="747" spans="10:12" ht="20.25">
      <c r="J747" s="51"/>
      <c r="K747" s="51"/>
      <c r="L747" s="51"/>
    </row>
    <row r="748" spans="10:12" ht="20.25">
      <c r="J748" s="51"/>
      <c r="K748" s="51"/>
      <c r="L748" s="51"/>
    </row>
    <row r="749" spans="10:12" ht="20.25">
      <c r="J749" s="51"/>
      <c r="K749" s="51"/>
      <c r="L749" s="51"/>
    </row>
    <row r="750" spans="10:12" ht="20.25">
      <c r="J750" s="51"/>
      <c r="K750" s="51"/>
      <c r="L750" s="51"/>
    </row>
    <row r="751" spans="10:12" ht="20.25">
      <c r="J751" s="51"/>
      <c r="K751" s="51"/>
      <c r="L751" s="51"/>
    </row>
    <row r="752" spans="10:12" ht="20.25">
      <c r="J752" s="51"/>
      <c r="K752" s="51"/>
      <c r="L752" s="51"/>
    </row>
    <row r="753" spans="10:12" ht="20.25">
      <c r="J753" s="51"/>
      <c r="K753" s="51"/>
      <c r="L753" s="51"/>
    </row>
    <row r="754" spans="10:12" ht="20.25">
      <c r="J754" s="51"/>
      <c r="K754" s="51"/>
      <c r="L754" s="51"/>
    </row>
    <row r="755" spans="10:12" ht="20.25">
      <c r="J755" s="51"/>
      <c r="K755" s="51"/>
      <c r="L755" s="51"/>
    </row>
    <row r="756" spans="10:12" ht="20.25">
      <c r="J756" s="51"/>
      <c r="K756" s="51"/>
      <c r="L756" s="51"/>
    </row>
    <row r="757" spans="10:12" ht="20.25">
      <c r="J757" s="51"/>
      <c r="K757" s="51"/>
      <c r="L757" s="51"/>
    </row>
    <row r="758" spans="10:12" ht="20.25">
      <c r="J758" s="51"/>
      <c r="K758" s="51"/>
      <c r="L758" s="51"/>
    </row>
    <row r="759" spans="10:12" ht="20.25">
      <c r="J759" s="51"/>
      <c r="K759" s="51"/>
      <c r="L759" s="51"/>
    </row>
    <row r="760" spans="10:12" ht="20.25">
      <c r="J760" s="51"/>
      <c r="K760" s="51"/>
      <c r="L760" s="51"/>
    </row>
    <row r="761" spans="10:12" ht="20.25">
      <c r="J761" s="51"/>
      <c r="K761" s="51"/>
      <c r="L761" s="51"/>
    </row>
    <row r="762" spans="10:12" ht="20.25">
      <c r="J762" s="51"/>
      <c r="K762" s="51"/>
      <c r="L762" s="51"/>
    </row>
    <row r="763" spans="10:12" ht="20.25">
      <c r="J763" s="51"/>
      <c r="K763" s="51"/>
      <c r="L763" s="51"/>
    </row>
    <row r="764" spans="10:12" ht="20.25">
      <c r="J764" s="51"/>
      <c r="K764" s="51"/>
      <c r="L764" s="51"/>
    </row>
    <row r="765" spans="10:12" ht="20.25">
      <c r="J765" s="51"/>
      <c r="K765" s="51"/>
      <c r="L765" s="51"/>
    </row>
    <row r="766" spans="10:12" ht="20.25">
      <c r="J766" s="51"/>
      <c r="K766" s="51"/>
      <c r="L766" s="51"/>
    </row>
    <row r="767" spans="10:12" ht="20.25">
      <c r="J767" s="51"/>
      <c r="K767" s="51"/>
      <c r="L767" s="51"/>
    </row>
    <row r="768" spans="10:12" ht="20.25">
      <c r="J768" s="51"/>
      <c r="K768" s="51"/>
      <c r="L768" s="51"/>
    </row>
    <row r="769" spans="10:12" ht="20.25">
      <c r="J769" s="51"/>
      <c r="K769" s="51"/>
      <c r="L769" s="51"/>
    </row>
    <row r="770" spans="10:12" ht="20.25">
      <c r="J770" s="51"/>
      <c r="K770" s="51"/>
      <c r="L770" s="51"/>
    </row>
    <row r="771" spans="10:12" ht="20.25">
      <c r="J771" s="51"/>
      <c r="K771" s="51"/>
      <c r="L771" s="51"/>
    </row>
    <row r="772" spans="10:12" ht="20.25">
      <c r="J772" s="51"/>
      <c r="K772" s="51"/>
      <c r="L772" s="51"/>
    </row>
    <row r="773" spans="10:12" ht="20.25">
      <c r="J773" s="51"/>
      <c r="K773" s="51"/>
      <c r="L773" s="51"/>
    </row>
    <row r="774" spans="10:12" ht="20.25">
      <c r="J774" s="51"/>
      <c r="K774" s="51"/>
      <c r="L774" s="51"/>
    </row>
    <row r="775" spans="10:12" ht="20.25">
      <c r="J775" s="51"/>
      <c r="K775" s="51"/>
      <c r="L775" s="51"/>
    </row>
    <row r="776" spans="10:12" ht="20.25">
      <c r="J776" s="51"/>
      <c r="K776" s="51"/>
      <c r="L776" s="51"/>
    </row>
    <row r="777" spans="10:12" ht="20.25">
      <c r="J777" s="51"/>
      <c r="K777" s="51"/>
      <c r="L777" s="51"/>
    </row>
    <row r="778" spans="10:12" ht="20.25">
      <c r="J778" s="51"/>
      <c r="K778" s="51"/>
      <c r="L778" s="51"/>
    </row>
    <row r="779" spans="10:12" ht="20.25">
      <c r="J779" s="51"/>
      <c r="K779" s="51"/>
      <c r="L779" s="51"/>
    </row>
    <row r="780" spans="10:12" ht="20.25">
      <c r="J780" s="51"/>
      <c r="K780" s="51"/>
      <c r="L780" s="51"/>
    </row>
    <row r="781" spans="10:12" ht="20.25">
      <c r="J781" s="51"/>
      <c r="K781" s="51"/>
      <c r="L781" s="51"/>
    </row>
    <row r="782" spans="10:12" ht="20.25">
      <c r="J782" s="51"/>
      <c r="K782" s="51"/>
      <c r="L782" s="51"/>
    </row>
    <row r="783" spans="10:12" ht="20.25">
      <c r="J783" s="51"/>
      <c r="K783" s="51"/>
      <c r="L783" s="51"/>
    </row>
    <row r="784" spans="10:12" ht="20.25">
      <c r="J784" s="51"/>
      <c r="K784" s="51"/>
      <c r="L784" s="51"/>
    </row>
    <row r="785" spans="10:12" ht="20.25">
      <c r="J785" s="51"/>
      <c r="K785" s="51"/>
      <c r="L785" s="51"/>
    </row>
    <row r="786" spans="10:12" ht="20.25">
      <c r="J786" s="51"/>
      <c r="K786" s="51"/>
      <c r="L786" s="51"/>
    </row>
    <row r="787" spans="10:12" ht="20.25">
      <c r="J787" s="51"/>
      <c r="K787" s="51"/>
      <c r="L787" s="51"/>
    </row>
    <row r="788" spans="10:12" ht="20.25">
      <c r="J788" s="51"/>
      <c r="K788" s="51"/>
      <c r="L788" s="51"/>
    </row>
    <row r="789" spans="10:12" ht="20.25">
      <c r="J789" s="51"/>
      <c r="K789" s="51"/>
      <c r="L789" s="51"/>
    </row>
    <row r="790" spans="10:12" ht="20.25">
      <c r="J790" s="51"/>
      <c r="K790" s="51"/>
      <c r="L790" s="51"/>
    </row>
    <row r="791" spans="10:12" ht="20.25">
      <c r="J791" s="51"/>
      <c r="K791" s="51"/>
      <c r="L791" s="51"/>
    </row>
    <row r="792" spans="10:12" ht="20.25">
      <c r="J792" s="51"/>
      <c r="K792" s="51"/>
      <c r="L792" s="51"/>
    </row>
    <row r="793" spans="10:12" ht="20.25">
      <c r="J793" s="51"/>
      <c r="K793" s="51"/>
      <c r="L793" s="51"/>
    </row>
    <row r="794" spans="10:12" ht="20.25">
      <c r="J794" s="51"/>
      <c r="K794" s="51"/>
      <c r="L794" s="51"/>
    </row>
    <row r="795" spans="10:12" ht="20.25">
      <c r="J795" s="51"/>
      <c r="K795" s="51"/>
      <c r="L795" s="51"/>
    </row>
    <row r="796" spans="10:12" ht="20.25">
      <c r="J796" s="51"/>
      <c r="K796" s="51"/>
      <c r="L796" s="51"/>
    </row>
    <row r="797" spans="10:12" ht="20.25">
      <c r="J797" s="51"/>
      <c r="K797" s="51"/>
      <c r="L797" s="51"/>
    </row>
    <row r="798" spans="10:12" ht="20.25">
      <c r="J798" s="51"/>
      <c r="K798" s="51"/>
      <c r="L798" s="51"/>
    </row>
    <row r="799" spans="10:12" ht="20.25">
      <c r="J799" s="51"/>
      <c r="K799" s="51"/>
      <c r="L799" s="51"/>
    </row>
    <row r="800" spans="10:12" ht="20.25">
      <c r="J800" s="51"/>
      <c r="K800" s="51"/>
      <c r="L800" s="51"/>
    </row>
    <row r="801" spans="10:12" ht="20.25">
      <c r="J801" s="51"/>
      <c r="K801" s="51"/>
      <c r="L801" s="51"/>
    </row>
    <row r="802" spans="10:12" ht="20.25">
      <c r="J802" s="51"/>
      <c r="K802" s="51"/>
      <c r="L802" s="51"/>
    </row>
    <row r="803" spans="10:12" ht="20.25">
      <c r="J803" s="51"/>
      <c r="K803" s="51"/>
      <c r="L803" s="51"/>
    </row>
    <row r="804" spans="10:12" ht="20.25">
      <c r="J804" s="51"/>
      <c r="K804" s="51"/>
      <c r="L804" s="51"/>
    </row>
    <row r="805" spans="10:12" ht="20.25">
      <c r="J805" s="51"/>
      <c r="K805" s="51"/>
      <c r="L805" s="51"/>
    </row>
    <row r="806" spans="10:12" ht="20.25">
      <c r="J806" s="51"/>
      <c r="K806" s="51"/>
      <c r="L806" s="51"/>
    </row>
    <row r="807" spans="10:12" ht="20.25">
      <c r="J807" s="51"/>
      <c r="K807" s="51"/>
      <c r="L807" s="51"/>
    </row>
    <row r="808" spans="10:12" ht="20.25">
      <c r="J808" s="51"/>
      <c r="K808" s="51"/>
      <c r="L808" s="51"/>
    </row>
    <row r="809" spans="10:12" ht="20.25">
      <c r="J809" s="51"/>
      <c r="K809" s="51"/>
      <c r="L809" s="51"/>
    </row>
    <row r="810" spans="10:12" ht="20.25">
      <c r="J810" s="51"/>
      <c r="K810" s="51"/>
      <c r="L810" s="51"/>
    </row>
    <row r="811" spans="10:12" ht="20.25">
      <c r="J811" s="51"/>
      <c r="K811" s="51"/>
      <c r="L811" s="51"/>
    </row>
    <row r="812" spans="10:12" ht="20.25">
      <c r="J812" s="51"/>
      <c r="K812" s="51"/>
      <c r="L812" s="51"/>
    </row>
    <row r="813" spans="10:12" ht="20.25">
      <c r="J813" s="51"/>
      <c r="K813" s="51"/>
      <c r="L813" s="51"/>
    </row>
    <row r="814" spans="10:12" ht="20.25">
      <c r="J814" s="51"/>
      <c r="K814" s="51"/>
      <c r="L814" s="51"/>
    </row>
    <row r="815" spans="10:12" ht="20.25">
      <c r="J815" s="51"/>
      <c r="K815" s="51"/>
      <c r="L815" s="51"/>
    </row>
    <row r="816" spans="10:12" ht="20.25">
      <c r="J816" s="51"/>
      <c r="K816" s="51"/>
      <c r="L816" s="51"/>
    </row>
    <row r="817" spans="10:12" ht="20.25">
      <c r="J817" s="51"/>
      <c r="K817" s="51"/>
      <c r="L817" s="51"/>
    </row>
    <row r="818" spans="10:12" ht="20.25">
      <c r="J818" s="51"/>
      <c r="K818" s="51"/>
      <c r="L818" s="51"/>
    </row>
    <row r="819" spans="10:12" ht="20.25">
      <c r="J819" s="51"/>
      <c r="K819" s="51"/>
      <c r="L819" s="51"/>
    </row>
    <row r="820" spans="10:12" ht="20.25">
      <c r="J820" s="51"/>
      <c r="K820" s="51"/>
      <c r="L820" s="51"/>
    </row>
    <row r="821" spans="10:12" ht="20.25">
      <c r="J821" s="51"/>
      <c r="K821" s="51"/>
      <c r="L821" s="51"/>
    </row>
    <row r="822" spans="10:12" ht="20.25">
      <c r="J822" s="51"/>
      <c r="K822" s="51"/>
      <c r="L822" s="51"/>
    </row>
    <row r="823" spans="10:12" ht="20.25">
      <c r="J823" s="51"/>
      <c r="K823" s="51"/>
      <c r="L823" s="51"/>
    </row>
    <row r="824" spans="10:12" ht="20.25">
      <c r="J824" s="51"/>
      <c r="K824" s="51"/>
      <c r="L824" s="51"/>
    </row>
    <row r="825" spans="10:12" ht="20.25">
      <c r="J825" s="51"/>
      <c r="K825" s="51"/>
      <c r="L825" s="51"/>
    </row>
    <row r="826" spans="10:12" ht="20.25">
      <c r="J826" s="51"/>
      <c r="K826" s="51"/>
      <c r="L826" s="51"/>
    </row>
    <row r="827" spans="10:12" ht="20.25">
      <c r="J827" s="51"/>
      <c r="K827" s="51"/>
      <c r="L827" s="51"/>
    </row>
    <row r="828" spans="10:12" ht="20.25">
      <c r="J828" s="51"/>
      <c r="K828" s="51"/>
      <c r="L828" s="51"/>
    </row>
    <row r="829" spans="10:12" ht="20.25">
      <c r="J829" s="51"/>
      <c r="K829" s="51"/>
      <c r="L829" s="51"/>
    </row>
    <row r="830" spans="10:12" ht="20.25">
      <c r="J830" s="51"/>
      <c r="K830" s="51"/>
      <c r="L830" s="51"/>
    </row>
    <row r="831" spans="10:12" ht="20.25">
      <c r="J831" s="51"/>
      <c r="K831" s="51"/>
      <c r="L831" s="51"/>
    </row>
    <row r="832" spans="10:12" ht="20.25">
      <c r="J832" s="51"/>
      <c r="K832" s="51"/>
      <c r="L832" s="51"/>
    </row>
    <row r="833" spans="10:12" ht="20.25">
      <c r="J833" s="51"/>
      <c r="K833" s="51"/>
      <c r="L833" s="51"/>
    </row>
    <row r="834" spans="10:12" ht="20.25">
      <c r="J834" s="51"/>
      <c r="K834" s="51"/>
      <c r="L834" s="51"/>
    </row>
    <row r="835" spans="10:12" ht="20.25">
      <c r="J835" s="51"/>
      <c r="K835" s="51"/>
      <c r="L835" s="51"/>
    </row>
    <row r="836" spans="10:12" ht="20.25">
      <c r="J836" s="51"/>
      <c r="K836" s="51"/>
      <c r="L836" s="51"/>
    </row>
    <row r="837" spans="10:12" ht="20.25">
      <c r="J837" s="51"/>
      <c r="K837" s="51"/>
      <c r="L837" s="51"/>
    </row>
    <row r="838" spans="10:12" ht="20.25">
      <c r="J838" s="51"/>
      <c r="K838" s="51"/>
      <c r="L838" s="51"/>
    </row>
    <row r="839" spans="10:12" ht="20.25">
      <c r="J839" s="51"/>
      <c r="K839" s="51"/>
      <c r="L839" s="51"/>
    </row>
    <row r="840" spans="10:12" ht="20.25">
      <c r="J840" s="51"/>
      <c r="K840" s="51"/>
      <c r="L840" s="51"/>
    </row>
    <row r="841" spans="10:12" ht="20.25">
      <c r="J841" s="51"/>
      <c r="K841" s="51"/>
      <c r="L841" s="51"/>
    </row>
    <row r="842" spans="10:12" ht="20.25">
      <c r="J842" s="51"/>
      <c r="K842" s="51"/>
      <c r="L842" s="51"/>
    </row>
    <row r="843" spans="10:12" ht="20.25">
      <c r="J843" s="51"/>
      <c r="K843" s="51"/>
      <c r="L843" s="51"/>
    </row>
    <row r="844" spans="10:12" ht="20.25">
      <c r="J844" s="51"/>
      <c r="K844" s="51"/>
      <c r="L844" s="51"/>
    </row>
    <row r="845" spans="10:12" ht="20.25">
      <c r="J845" s="51"/>
      <c r="K845" s="51"/>
      <c r="L845" s="51"/>
    </row>
    <row r="846" spans="10:12" ht="20.25">
      <c r="J846" s="51"/>
      <c r="K846" s="51"/>
      <c r="L846" s="51"/>
    </row>
    <row r="847" spans="10:12" ht="20.25">
      <c r="J847" s="51"/>
      <c r="K847" s="51"/>
      <c r="L847" s="51"/>
    </row>
    <row r="848" spans="10:12" ht="20.25">
      <c r="J848" s="51"/>
      <c r="K848" s="51"/>
      <c r="L848" s="51"/>
    </row>
    <row r="849" spans="10:12" ht="20.25">
      <c r="J849" s="51"/>
      <c r="K849" s="51"/>
      <c r="L849" s="51"/>
    </row>
    <row r="850" spans="10:12" ht="20.25">
      <c r="J850" s="51"/>
      <c r="K850" s="51"/>
      <c r="L850" s="51"/>
    </row>
    <row r="851" spans="10:12" ht="20.25">
      <c r="J851" s="51"/>
      <c r="K851" s="51"/>
      <c r="L851" s="51"/>
    </row>
    <row r="852" spans="10:12" ht="20.25">
      <c r="J852" s="51"/>
      <c r="K852" s="51"/>
      <c r="L852" s="51"/>
    </row>
    <row r="853" spans="10:12" ht="20.25">
      <c r="J853" s="51"/>
      <c r="K853" s="51"/>
      <c r="L853" s="51"/>
    </row>
    <row r="854" spans="10:12" ht="20.25">
      <c r="J854" s="51"/>
      <c r="K854" s="51"/>
      <c r="L854" s="51"/>
    </row>
    <row r="855" spans="10:12" ht="20.25">
      <c r="J855" s="51"/>
      <c r="K855" s="51"/>
      <c r="L855" s="51"/>
    </row>
    <row r="856" spans="10:12" ht="20.25">
      <c r="J856" s="51"/>
      <c r="K856" s="51"/>
      <c r="L856" s="51"/>
    </row>
    <row r="857" spans="10:12" ht="20.25">
      <c r="J857" s="51"/>
      <c r="K857" s="51"/>
      <c r="L857" s="51"/>
    </row>
    <row r="858" spans="10:12" ht="20.25">
      <c r="J858" s="51"/>
      <c r="K858" s="51"/>
      <c r="L858" s="51"/>
    </row>
    <row r="859" spans="10:12" ht="20.25">
      <c r="J859" s="51"/>
      <c r="K859" s="51"/>
      <c r="L859" s="51"/>
    </row>
    <row r="860" spans="10:12" ht="20.25">
      <c r="J860" s="51"/>
      <c r="K860" s="51"/>
      <c r="L860" s="51"/>
    </row>
    <row r="861" spans="10:12" ht="20.25">
      <c r="J861" s="51"/>
      <c r="K861" s="51"/>
      <c r="L861" s="51"/>
    </row>
    <row r="862" spans="10:12" ht="20.25">
      <c r="J862" s="51"/>
      <c r="K862" s="51"/>
      <c r="L862" s="51"/>
    </row>
    <row r="863" spans="10:12" ht="20.25">
      <c r="J863" s="51"/>
      <c r="K863" s="51"/>
      <c r="L863" s="51"/>
    </row>
    <row r="864" spans="10:12" ht="20.25">
      <c r="J864" s="51"/>
      <c r="K864" s="51"/>
      <c r="L864" s="51"/>
    </row>
    <row r="865" spans="10:12" ht="20.25">
      <c r="J865" s="51"/>
      <c r="K865" s="51"/>
      <c r="L865" s="51"/>
    </row>
    <row r="866" spans="10:12" ht="20.25">
      <c r="J866" s="51"/>
      <c r="K866" s="51"/>
      <c r="L866" s="51"/>
    </row>
    <row r="867" spans="10:12" ht="20.25">
      <c r="J867" s="51"/>
      <c r="K867" s="51"/>
      <c r="L867" s="51"/>
    </row>
    <row r="868" spans="10:12" ht="20.25">
      <c r="J868" s="51"/>
      <c r="K868" s="51"/>
      <c r="L868" s="51"/>
    </row>
    <row r="869" spans="10:12" ht="20.25">
      <c r="J869" s="51"/>
      <c r="K869" s="51"/>
      <c r="L869" s="51"/>
    </row>
    <row r="870" spans="10:12" ht="20.25">
      <c r="J870" s="51"/>
      <c r="K870" s="51"/>
      <c r="L870" s="51"/>
    </row>
    <row r="871" spans="10:12" ht="20.25">
      <c r="J871" s="51"/>
      <c r="K871" s="51"/>
      <c r="L871" s="51"/>
    </row>
    <row r="872" spans="10:12" ht="20.25">
      <c r="J872" s="51"/>
      <c r="K872" s="51"/>
      <c r="L872" s="51"/>
    </row>
    <row r="873" spans="10:12" ht="20.25">
      <c r="J873" s="51"/>
      <c r="K873" s="51"/>
      <c r="L873" s="51"/>
    </row>
    <row r="874" spans="10:12" ht="20.25">
      <c r="J874" s="51"/>
      <c r="K874" s="51"/>
      <c r="L874" s="51"/>
    </row>
    <row r="875" spans="10:12" ht="20.25">
      <c r="J875" s="51"/>
      <c r="K875" s="51"/>
      <c r="L875" s="51"/>
    </row>
    <row r="876" spans="10:12" ht="20.25">
      <c r="J876" s="51"/>
      <c r="K876" s="51"/>
      <c r="L876" s="51"/>
    </row>
    <row r="877" spans="10:12" ht="20.25">
      <c r="J877" s="51"/>
      <c r="K877" s="51"/>
      <c r="L877" s="51"/>
    </row>
    <row r="878" spans="10:12" ht="20.25">
      <c r="J878" s="51"/>
      <c r="K878" s="51"/>
      <c r="L878" s="51"/>
    </row>
    <row r="879" spans="10:12" ht="20.25">
      <c r="J879" s="51"/>
      <c r="K879" s="51"/>
      <c r="L879" s="51"/>
    </row>
    <row r="880" spans="10:12" ht="20.25">
      <c r="J880" s="51"/>
      <c r="K880" s="51"/>
      <c r="L880" s="51"/>
    </row>
    <row r="881" spans="10:12" ht="20.25">
      <c r="J881" s="51"/>
      <c r="K881" s="51"/>
      <c r="L881" s="51"/>
    </row>
    <row r="882" spans="10:12" ht="20.25">
      <c r="J882" s="51"/>
      <c r="K882" s="51"/>
      <c r="L882" s="51"/>
    </row>
    <row r="883" spans="10:12" ht="20.25">
      <c r="J883" s="51"/>
      <c r="K883" s="51"/>
      <c r="L883" s="51"/>
    </row>
    <row r="884" spans="10:12" ht="20.25">
      <c r="J884" s="51"/>
      <c r="K884" s="51"/>
      <c r="L884" s="51"/>
    </row>
    <row r="885" spans="10:12" ht="20.25">
      <c r="J885" s="51"/>
      <c r="K885" s="51"/>
      <c r="L885" s="51"/>
    </row>
    <row r="886" spans="10:12" ht="20.25">
      <c r="J886" s="51"/>
      <c r="K886" s="51"/>
      <c r="L886" s="51"/>
    </row>
    <row r="887" spans="10:12" ht="20.25">
      <c r="J887" s="51"/>
      <c r="K887" s="51"/>
      <c r="L887" s="51"/>
    </row>
    <row r="888" spans="10:12" ht="20.25">
      <c r="J888" s="51"/>
      <c r="K888" s="51"/>
      <c r="L888" s="51"/>
    </row>
    <row r="889" spans="10:12" ht="20.25">
      <c r="J889" s="51"/>
      <c r="K889" s="51"/>
      <c r="L889" s="51"/>
    </row>
    <row r="890" spans="10:12" ht="20.25">
      <c r="J890" s="51"/>
      <c r="K890" s="51"/>
      <c r="L890" s="51"/>
    </row>
    <row r="891" spans="10:12" ht="20.25">
      <c r="J891" s="51"/>
      <c r="K891" s="51"/>
      <c r="L891" s="51"/>
    </row>
    <row r="892" spans="10:12" ht="20.25">
      <c r="J892" s="51"/>
      <c r="K892" s="51"/>
      <c r="L892" s="51"/>
    </row>
    <row r="893" spans="10:12" ht="20.25">
      <c r="J893" s="51"/>
      <c r="K893" s="51"/>
      <c r="L893" s="51"/>
    </row>
    <row r="894" spans="10:12" ht="20.25">
      <c r="J894" s="51"/>
      <c r="K894" s="51"/>
      <c r="L894" s="51"/>
    </row>
    <row r="895" spans="10:12" ht="20.25">
      <c r="J895" s="51"/>
      <c r="K895" s="51"/>
      <c r="L895" s="51"/>
    </row>
    <row r="896" spans="10:12" ht="20.25">
      <c r="J896" s="51"/>
      <c r="K896" s="51"/>
      <c r="L896" s="51"/>
    </row>
    <row r="897" spans="10:12" ht="20.25">
      <c r="J897" s="51"/>
      <c r="K897" s="51"/>
      <c r="L897" s="51"/>
    </row>
    <row r="898" spans="10:12" ht="20.25">
      <c r="J898" s="51"/>
      <c r="K898" s="51"/>
      <c r="L898" s="51"/>
    </row>
    <row r="899" spans="10:12" ht="20.25">
      <c r="J899" s="51"/>
      <c r="K899" s="51"/>
      <c r="L899" s="51"/>
    </row>
    <row r="900" spans="10:12" ht="20.25">
      <c r="J900" s="51"/>
      <c r="K900" s="51"/>
      <c r="L900" s="51"/>
    </row>
    <row r="901" spans="10:12" ht="20.25">
      <c r="J901" s="51"/>
      <c r="K901" s="51"/>
      <c r="L901" s="51"/>
    </row>
    <row r="902" spans="10:12" ht="20.25">
      <c r="J902" s="51"/>
      <c r="K902" s="51"/>
      <c r="L902" s="51"/>
    </row>
    <row r="903" spans="10:12" ht="20.25">
      <c r="J903" s="51"/>
      <c r="K903" s="51"/>
      <c r="L903" s="51"/>
    </row>
    <row r="904" spans="10:12" ht="20.25">
      <c r="J904" s="51"/>
      <c r="K904" s="51"/>
      <c r="L904" s="51"/>
    </row>
    <row r="905" spans="10:12" ht="20.25">
      <c r="J905" s="51"/>
      <c r="K905" s="51"/>
      <c r="L905" s="51"/>
    </row>
    <row r="906" spans="10:12" ht="20.25">
      <c r="J906" s="51"/>
      <c r="K906" s="51"/>
      <c r="L906" s="51"/>
    </row>
    <row r="907" spans="10:12" ht="20.25">
      <c r="J907" s="51"/>
      <c r="K907" s="51"/>
      <c r="L907" s="51"/>
    </row>
    <row r="908" spans="10:12" ht="20.25">
      <c r="J908" s="51"/>
      <c r="K908" s="51"/>
      <c r="L908" s="51"/>
    </row>
    <row r="909" spans="10:12" ht="20.25">
      <c r="J909" s="51"/>
      <c r="K909" s="51"/>
      <c r="L909" s="51"/>
    </row>
    <row r="910" spans="10:12" ht="20.25">
      <c r="J910" s="51"/>
      <c r="K910" s="51"/>
      <c r="L910" s="51"/>
    </row>
    <row r="911" spans="10:12" ht="20.25">
      <c r="J911" s="51"/>
      <c r="K911" s="51"/>
      <c r="L911" s="51"/>
    </row>
    <row r="912" spans="10:12" ht="20.25">
      <c r="J912" s="51"/>
      <c r="K912" s="51"/>
      <c r="L912" s="51"/>
    </row>
    <row r="913" spans="10:12" ht="20.25">
      <c r="J913" s="51"/>
      <c r="K913" s="51"/>
      <c r="L913" s="51"/>
    </row>
    <row r="914" spans="10:12" ht="20.25">
      <c r="J914" s="51"/>
      <c r="K914" s="51"/>
      <c r="L914" s="51"/>
    </row>
    <row r="915" spans="10:12" ht="20.25">
      <c r="J915" s="51"/>
      <c r="K915" s="51"/>
      <c r="L915" s="51"/>
    </row>
    <row r="916" spans="10:12" ht="20.25">
      <c r="J916" s="51"/>
      <c r="K916" s="51"/>
      <c r="L916" s="51"/>
    </row>
    <row r="917" spans="10:12" ht="20.25">
      <c r="J917" s="51"/>
      <c r="K917" s="51"/>
      <c r="L917" s="51"/>
    </row>
    <row r="918" spans="10:12" ht="20.25">
      <c r="J918" s="51"/>
      <c r="K918" s="51"/>
      <c r="L918" s="51"/>
    </row>
    <row r="919" spans="10:12" ht="20.25">
      <c r="J919" s="51"/>
      <c r="K919" s="51"/>
      <c r="L919" s="51"/>
    </row>
    <row r="920" spans="10:12" ht="20.25">
      <c r="J920" s="51"/>
      <c r="K920" s="51"/>
      <c r="L920" s="51"/>
    </row>
    <row r="921" spans="10:12" ht="20.25">
      <c r="J921" s="51"/>
      <c r="K921" s="51"/>
      <c r="L921" s="51"/>
    </row>
    <row r="922" spans="10:12" ht="20.25">
      <c r="J922" s="51"/>
      <c r="K922" s="51"/>
      <c r="L922" s="51"/>
    </row>
    <row r="923" spans="10:12" ht="20.25">
      <c r="J923" s="51"/>
      <c r="K923" s="51"/>
      <c r="L923" s="51"/>
    </row>
    <row r="924" spans="10:12" ht="20.25">
      <c r="J924" s="51"/>
      <c r="K924" s="51"/>
      <c r="L924" s="51"/>
    </row>
    <row r="925" spans="10:12" ht="20.25">
      <c r="J925" s="51"/>
      <c r="K925" s="51"/>
      <c r="L925" s="51"/>
    </row>
    <row r="926" spans="10:12" ht="20.25">
      <c r="J926" s="51"/>
      <c r="K926" s="51"/>
      <c r="L926" s="51"/>
    </row>
    <row r="927" spans="10:12" ht="20.25">
      <c r="J927" s="51"/>
      <c r="K927" s="51"/>
      <c r="L927" s="51"/>
    </row>
    <row r="928" spans="10:12" ht="20.25">
      <c r="J928" s="51"/>
      <c r="K928" s="51"/>
      <c r="L928" s="51"/>
    </row>
    <row r="929" spans="10:12" ht="20.25">
      <c r="J929" s="51"/>
      <c r="K929" s="51"/>
      <c r="L929" s="51"/>
    </row>
    <row r="930" spans="10:12" ht="20.25">
      <c r="J930" s="51"/>
      <c r="K930" s="51"/>
      <c r="L930" s="51"/>
    </row>
    <row r="931" spans="10:12" ht="20.25">
      <c r="J931" s="51"/>
      <c r="K931" s="51"/>
      <c r="L931" s="51"/>
    </row>
    <row r="932" spans="10:12" ht="20.25">
      <c r="J932" s="51"/>
      <c r="K932" s="51"/>
      <c r="L932" s="51"/>
    </row>
    <row r="933" spans="10:12" ht="20.25">
      <c r="J933" s="51"/>
      <c r="K933" s="51"/>
      <c r="L933" s="51"/>
    </row>
    <row r="934" spans="10:12" ht="20.25">
      <c r="J934" s="51"/>
      <c r="K934" s="51"/>
      <c r="L934" s="51"/>
    </row>
    <row r="935" spans="10:12" ht="20.25">
      <c r="J935" s="51"/>
      <c r="K935" s="51"/>
      <c r="L935" s="51"/>
    </row>
    <row r="936" spans="10:12" ht="20.25">
      <c r="J936" s="51"/>
      <c r="K936" s="51"/>
      <c r="L936" s="51"/>
    </row>
    <row r="937" spans="10:12" ht="20.25">
      <c r="J937" s="51"/>
      <c r="K937" s="51"/>
      <c r="L937" s="51"/>
    </row>
    <row r="938" spans="10:12" ht="20.25">
      <c r="J938" s="51"/>
      <c r="K938" s="51"/>
      <c r="L938" s="51"/>
    </row>
    <row r="939" spans="10:12" ht="20.25">
      <c r="J939" s="51"/>
      <c r="K939" s="51"/>
      <c r="L939" s="51"/>
    </row>
    <row r="940" spans="10:12" ht="20.25">
      <c r="J940" s="51"/>
      <c r="K940" s="51"/>
      <c r="L940" s="51"/>
    </row>
    <row r="941" spans="10:12" ht="20.25">
      <c r="J941" s="51"/>
      <c r="K941" s="51"/>
      <c r="L941" s="51"/>
    </row>
    <row r="942" spans="10:12" ht="20.25">
      <c r="J942" s="51"/>
      <c r="K942" s="51"/>
      <c r="L942" s="51"/>
    </row>
    <row r="943" spans="10:12" ht="20.25">
      <c r="J943" s="51"/>
      <c r="K943" s="51"/>
      <c r="L943" s="51"/>
    </row>
    <row r="944" spans="10:12" ht="20.25">
      <c r="J944" s="51"/>
      <c r="K944" s="51"/>
      <c r="L944" s="51"/>
    </row>
    <row r="945" spans="10:12" ht="20.25">
      <c r="J945" s="51"/>
      <c r="K945" s="51"/>
      <c r="L945" s="51"/>
    </row>
    <row r="946" spans="10:12" ht="20.25">
      <c r="J946" s="51"/>
      <c r="K946" s="51"/>
      <c r="L946" s="51"/>
    </row>
    <row r="947" spans="10:12" ht="20.25">
      <c r="J947" s="51"/>
      <c r="K947" s="51"/>
      <c r="L947" s="51"/>
    </row>
    <row r="948" spans="10:12" ht="20.25">
      <c r="J948" s="51"/>
      <c r="K948" s="51"/>
      <c r="L948" s="51"/>
    </row>
    <row r="949" spans="10:12" ht="20.25">
      <c r="J949" s="51"/>
      <c r="K949" s="51"/>
      <c r="L949" s="51"/>
    </row>
    <row r="950" spans="10:12" ht="20.25">
      <c r="J950" s="51"/>
      <c r="K950" s="51"/>
      <c r="L950" s="51"/>
    </row>
    <row r="951" spans="10:12" ht="20.25">
      <c r="J951" s="51"/>
      <c r="K951" s="51"/>
      <c r="L951" s="51"/>
    </row>
    <row r="952" spans="10:12" ht="20.25">
      <c r="J952" s="51"/>
      <c r="K952" s="51"/>
      <c r="L952" s="51"/>
    </row>
    <row r="953" spans="10:12" ht="20.25">
      <c r="J953" s="51"/>
      <c r="K953" s="51"/>
      <c r="L953" s="51"/>
    </row>
    <row r="954" spans="10:12" ht="20.25">
      <c r="J954" s="51"/>
      <c r="K954" s="51"/>
      <c r="L954" s="51"/>
    </row>
    <row r="955" spans="10:12" ht="20.25">
      <c r="J955" s="51"/>
      <c r="K955" s="51"/>
      <c r="L955" s="51"/>
    </row>
    <row r="956" spans="10:12" ht="20.25">
      <c r="J956" s="51"/>
      <c r="K956" s="51"/>
      <c r="L956" s="51"/>
    </row>
    <row r="957" spans="10:12" ht="20.25">
      <c r="J957" s="51"/>
      <c r="K957" s="51"/>
      <c r="L957" s="51"/>
    </row>
    <row r="958" spans="10:12" ht="20.25">
      <c r="J958" s="51"/>
      <c r="K958" s="51"/>
      <c r="L958" s="51"/>
    </row>
    <row r="959" spans="10:12" ht="20.25">
      <c r="J959" s="51"/>
      <c r="K959" s="51"/>
      <c r="L959" s="51"/>
    </row>
    <row r="960" spans="10:12" ht="20.25">
      <c r="J960" s="51"/>
      <c r="K960" s="51"/>
      <c r="L960" s="51"/>
    </row>
    <row r="961" spans="10:12" ht="20.25">
      <c r="J961" s="51"/>
      <c r="K961" s="51"/>
      <c r="L961" s="51"/>
    </row>
    <row r="962" spans="10:12" ht="20.25">
      <c r="J962" s="51"/>
      <c r="K962" s="51"/>
      <c r="L962" s="51"/>
    </row>
    <row r="963" spans="10:12" ht="20.25">
      <c r="J963" s="51"/>
      <c r="K963" s="51"/>
      <c r="L963" s="51"/>
    </row>
    <row r="964" spans="10:12" ht="20.25">
      <c r="J964" s="51"/>
      <c r="K964" s="51"/>
      <c r="L964" s="51"/>
    </row>
    <row r="965" spans="10:12" ht="20.25">
      <c r="J965" s="51"/>
      <c r="K965" s="51"/>
      <c r="L965" s="51"/>
    </row>
    <row r="966" spans="10:12" ht="20.25">
      <c r="J966" s="51"/>
      <c r="K966" s="51"/>
      <c r="L966" s="51"/>
    </row>
    <row r="967" spans="10:12" ht="20.25">
      <c r="J967" s="51"/>
      <c r="K967" s="51"/>
      <c r="L967" s="51"/>
    </row>
    <row r="968" spans="10:12" ht="20.25">
      <c r="J968" s="51"/>
      <c r="K968" s="51"/>
      <c r="L968" s="51"/>
    </row>
    <row r="969" spans="10:12" ht="20.25">
      <c r="J969" s="51"/>
      <c r="K969" s="51"/>
      <c r="L969" s="51"/>
    </row>
    <row r="970" spans="10:12" ht="20.25">
      <c r="J970" s="51"/>
      <c r="K970" s="51"/>
      <c r="L970" s="51"/>
    </row>
    <row r="971" spans="10:12" ht="20.25">
      <c r="J971" s="51"/>
      <c r="K971" s="51"/>
      <c r="L971" s="51"/>
    </row>
    <row r="972" spans="10:12" ht="20.25">
      <c r="J972" s="51"/>
      <c r="K972" s="51"/>
      <c r="L972" s="51"/>
    </row>
    <row r="973" spans="10:12" ht="20.25">
      <c r="J973" s="51"/>
      <c r="K973" s="51"/>
      <c r="L973" s="51"/>
    </row>
    <row r="974" spans="10:12" ht="20.25">
      <c r="J974" s="51"/>
      <c r="K974" s="51"/>
      <c r="L974" s="51"/>
    </row>
    <row r="975" spans="10:12" ht="20.25">
      <c r="J975" s="51"/>
      <c r="K975" s="51"/>
      <c r="L975" s="51"/>
    </row>
    <row r="976" spans="10:12" ht="20.25">
      <c r="J976" s="51"/>
      <c r="K976" s="51"/>
      <c r="L976" s="51"/>
    </row>
    <row r="977" spans="10:12" ht="20.25">
      <c r="J977" s="51"/>
      <c r="K977" s="51"/>
      <c r="L977" s="51"/>
    </row>
    <row r="978" spans="10:12" ht="20.25">
      <c r="J978" s="51"/>
      <c r="K978" s="51"/>
      <c r="L978" s="51"/>
    </row>
    <row r="979" spans="10:12" ht="20.25">
      <c r="J979" s="51"/>
      <c r="K979" s="51"/>
      <c r="L979" s="51"/>
    </row>
    <row r="980" spans="10:12" ht="20.25">
      <c r="J980" s="51"/>
      <c r="K980" s="51"/>
      <c r="L980" s="51"/>
    </row>
    <row r="981" spans="10:12" ht="20.25">
      <c r="J981" s="51"/>
      <c r="K981" s="51"/>
      <c r="L981" s="51"/>
    </row>
    <row r="982" spans="10:12" ht="20.25">
      <c r="J982" s="51"/>
      <c r="K982" s="51"/>
      <c r="L982" s="51"/>
    </row>
    <row r="983" spans="10:12" ht="20.25">
      <c r="J983" s="51"/>
      <c r="K983" s="51"/>
      <c r="L983" s="51"/>
    </row>
    <row r="984" spans="10:12" ht="20.25">
      <c r="J984" s="51"/>
      <c r="K984" s="51"/>
      <c r="L984" s="51"/>
    </row>
    <row r="985" spans="10:12" ht="20.25">
      <c r="J985" s="51"/>
      <c r="K985" s="51"/>
      <c r="L985" s="51"/>
    </row>
    <row r="986" spans="10:12" ht="20.25">
      <c r="J986" s="51"/>
      <c r="K986" s="51"/>
      <c r="L986" s="51"/>
    </row>
    <row r="987" spans="10:12" ht="20.25">
      <c r="J987" s="51"/>
      <c r="K987" s="51"/>
      <c r="L987" s="51"/>
    </row>
    <row r="988" spans="10:12" ht="20.25">
      <c r="J988" s="51"/>
      <c r="K988" s="51"/>
      <c r="L988" s="51"/>
    </row>
    <row r="989" spans="10:12" ht="20.25">
      <c r="J989" s="51"/>
      <c r="K989" s="51"/>
      <c r="L989" s="51"/>
    </row>
    <row r="990" spans="10:12" ht="20.25">
      <c r="J990" s="51"/>
      <c r="K990" s="51"/>
      <c r="L990" s="51"/>
    </row>
    <row r="991" spans="10:12" ht="20.25">
      <c r="J991" s="51"/>
      <c r="K991" s="51"/>
      <c r="L991" s="51"/>
    </row>
    <row r="992" spans="10:12" ht="20.25">
      <c r="J992" s="51"/>
      <c r="K992" s="51"/>
      <c r="L992" s="51"/>
    </row>
    <row r="993" spans="10:12" ht="20.25">
      <c r="J993" s="51"/>
      <c r="K993" s="51"/>
      <c r="L993" s="51"/>
    </row>
    <row r="994" spans="10:12" ht="20.25">
      <c r="J994" s="51"/>
      <c r="K994" s="51"/>
      <c r="L994" s="51"/>
    </row>
    <row r="995" spans="10:12" ht="20.25">
      <c r="J995" s="51"/>
      <c r="K995" s="51"/>
      <c r="L995" s="51"/>
    </row>
    <row r="996" spans="10:12" ht="20.25">
      <c r="J996" s="51"/>
      <c r="K996" s="51"/>
      <c r="L996" s="51"/>
    </row>
    <row r="997" spans="10:12" ht="20.25">
      <c r="J997" s="51"/>
      <c r="K997" s="51"/>
      <c r="L997" s="51"/>
    </row>
    <row r="998" spans="10:12" ht="20.25">
      <c r="J998" s="51"/>
      <c r="K998" s="51"/>
      <c r="L998" s="51"/>
    </row>
    <row r="999" spans="10:12" ht="20.25">
      <c r="J999" s="51"/>
      <c r="K999" s="51"/>
      <c r="L999" s="51"/>
    </row>
    <row r="1000" spans="10:12" ht="20.25">
      <c r="J1000" s="51"/>
      <c r="K1000" s="51"/>
      <c r="L1000" s="51"/>
    </row>
    <row r="1001" spans="10:12" ht="20.25">
      <c r="J1001" s="51"/>
      <c r="K1001" s="51"/>
      <c r="L1001" s="51"/>
    </row>
    <row r="1002" spans="10:12" ht="20.25">
      <c r="J1002" s="51"/>
      <c r="K1002" s="51"/>
      <c r="L1002" s="51"/>
    </row>
    <row r="1003" spans="10:12" ht="20.25">
      <c r="J1003" s="51"/>
      <c r="K1003" s="51"/>
      <c r="L1003" s="51"/>
    </row>
    <row r="1004" spans="10:12" ht="20.25">
      <c r="J1004" s="51"/>
      <c r="K1004" s="51"/>
      <c r="L1004" s="51"/>
    </row>
    <row r="1005" spans="10:12" ht="20.25">
      <c r="J1005" s="51"/>
      <c r="K1005" s="51"/>
      <c r="L1005" s="51"/>
    </row>
    <row r="1006" spans="10:12" ht="20.25">
      <c r="J1006" s="51"/>
      <c r="K1006" s="51"/>
      <c r="L1006" s="51"/>
    </row>
    <row r="1007" spans="10:12" ht="20.25">
      <c r="J1007" s="51"/>
      <c r="K1007" s="51"/>
      <c r="L1007" s="51"/>
    </row>
    <row r="1008" spans="10:12" ht="20.25">
      <c r="J1008" s="51"/>
      <c r="K1008" s="51"/>
      <c r="L1008" s="51"/>
    </row>
    <row r="1009" spans="10:12" ht="20.25">
      <c r="J1009" s="51"/>
      <c r="K1009" s="51"/>
      <c r="L1009" s="51"/>
    </row>
    <row r="1010" spans="10:12" ht="20.25">
      <c r="J1010" s="51"/>
      <c r="K1010" s="51"/>
      <c r="L1010" s="51"/>
    </row>
    <row r="1011" spans="10:12" ht="20.25">
      <c r="J1011" s="51"/>
      <c r="K1011" s="51"/>
      <c r="L1011" s="51"/>
    </row>
    <row r="1012" spans="10:12" ht="20.25">
      <c r="J1012" s="51"/>
      <c r="K1012" s="51"/>
      <c r="L1012" s="51"/>
    </row>
    <row r="1013" spans="10:12" ht="20.25">
      <c r="J1013" s="51"/>
      <c r="K1013" s="51"/>
      <c r="L1013" s="51"/>
    </row>
    <row r="1014" spans="10:12" ht="20.25">
      <c r="J1014" s="51"/>
      <c r="K1014" s="51"/>
      <c r="L1014" s="51"/>
    </row>
    <row r="1015" spans="10:12" ht="20.25">
      <c r="J1015" s="51"/>
      <c r="K1015" s="51"/>
      <c r="L1015" s="51"/>
    </row>
    <row r="1016" spans="10:12" ht="20.25">
      <c r="J1016" s="51"/>
      <c r="K1016" s="51"/>
      <c r="L1016" s="51"/>
    </row>
    <row r="1017" spans="10:12" ht="20.25">
      <c r="J1017" s="51"/>
      <c r="K1017" s="51"/>
      <c r="L1017" s="51"/>
    </row>
    <row r="1018" spans="10:12" ht="20.25">
      <c r="J1018" s="51"/>
      <c r="K1018" s="51"/>
      <c r="L1018" s="51"/>
    </row>
    <row r="1019" spans="10:12" ht="20.25">
      <c r="J1019" s="51"/>
      <c r="K1019" s="51"/>
      <c r="L1019" s="51"/>
    </row>
    <row r="1020" spans="10:12" ht="20.25">
      <c r="J1020" s="51"/>
      <c r="K1020" s="51"/>
      <c r="L1020" s="51"/>
    </row>
    <row r="1021" spans="10:12" ht="20.25">
      <c r="J1021" s="51"/>
      <c r="K1021" s="51"/>
      <c r="L1021" s="51"/>
    </row>
    <row r="1022" spans="10:12" ht="20.25">
      <c r="J1022" s="51"/>
      <c r="K1022" s="51"/>
      <c r="L1022" s="51"/>
    </row>
    <row r="1023" spans="10:12" ht="20.25">
      <c r="J1023" s="51"/>
      <c r="K1023" s="51"/>
      <c r="L1023" s="51"/>
    </row>
    <row r="1024" spans="10:12" ht="20.25">
      <c r="J1024" s="51"/>
      <c r="K1024" s="51"/>
      <c r="L1024" s="51"/>
    </row>
    <row r="1025" spans="10:12" ht="20.25">
      <c r="J1025" s="51"/>
      <c r="K1025" s="51"/>
      <c r="L1025" s="51"/>
    </row>
    <row r="1026" spans="10:12" ht="20.25">
      <c r="J1026" s="51"/>
      <c r="K1026" s="51"/>
      <c r="L1026" s="51"/>
    </row>
    <row r="1027" spans="10:12" ht="20.25">
      <c r="J1027" s="51"/>
      <c r="K1027" s="51"/>
      <c r="L1027" s="51"/>
    </row>
    <row r="1028" spans="10:12" ht="20.25">
      <c r="J1028" s="51"/>
      <c r="K1028" s="51"/>
      <c r="L1028" s="51"/>
    </row>
    <row r="1029" spans="10:12" ht="20.25">
      <c r="J1029" s="51"/>
      <c r="K1029" s="51"/>
      <c r="L1029" s="51"/>
    </row>
    <row r="1030" spans="10:12" ht="20.25">
      <c r="J1030" s="51"/>
      <c r="K1030" s="51"/>
      <c r="L1030" s="51"/>
    </row>
    <row r="1031" spans="10:12" ht="20.25">
      <c r="J1031" s="51"/>
      <c r="K1031" s="51"/>
      <c r="L1031" s="51"/>
    </row>
    <row r="1032" spans="10:12" ht="20.25">
      <c r="J1032" s="51"/>
      <c r="K1032" s="51"/>
      <c r="L1032" s="51"/>
    </row>
    <row r="1033" spans="10:12" ht="20.25">
      <c r="J1033" s="51"/>
      <c r="K1033" s="51"/>
      <c r="L1033" s="51"/>
    </row>
    <row r="1034" spans="10:12" ht="20.25">
      <c r="J1034" s="51"/>
      <c r="K1034" s="51"/>
      <c r="L1034" s="51"/>
    </row>
    <row r="1035" spans="10:12" ht="20.25">
      <c r="J1035" s="51"/>
      <c r="K1035" s="51"/>
      <c r="L1035" s="51"/>
    </row>
    <row r="1036" spans="10:12" ht="20.25">
      <c r="J1036" s="51"/>
      <c r="K1036" s="51"/>
      <c r="L1036" s="51"/>
    </row>
    <row r="1037" spans="10:12" ht="20.25">
      <c r="J1037" s="51"/>
      <c r="K1037" s="51"/>
      <c r="L1037" s="51"/>
    </row>
    <row r="1038" spans="10:12" ht="20.25">
      <c r="J1038" s="51"/>
      <c r="K1038" s="51"/>
      <c r="L1038" s="51"/>
    </row>
    <row r="1039" spans="10:12" ht="20.25">
      <c r="J1039" s="51"/>
      <c r="K1039" s="51"/>
      <c r="L1039" s="51"/>
    </row>
    <row r="1040" spans="10:12" ht="20.25">
      <c r="J1040" s="51"/>
      <c r="K1040" s="51"/>
      <c r="L1040" s="51"/>
    </row>
    <row r="1041" spans="10:12" ht="20.25">
      <c r="J1041" s="51"/>
      <c r="K1041" s="51"/>
      <c r="L1041" s="51"/>
    </row>
    <row r="1042" spans="10:12" ht="20.25">
      <c r="J1042" s="51"/>
      <c r="K1042" s="51"/>
      <c r="L1042" s="51"/>
    </row>
    <row r="1043" spans="10:12" ht="20.25">
      <c r="J1043" s="51"/>
      <c r="K1043" s="51"/>
      <c r="L1043" s="51"/>
    </row>
    <row r="1044" spans="10:12" ht="20.25">
      <c r="J1044" s="51"/>
      <c r="K1044" s="51"/>
      <c r="L1044" s="51"/>
    </row>
    <row r="1045" spans="10:12" ht="20.25">
      <c r="J1045" s="51"/>
      <c r="K1045" s="51"/>
      <c r="L1045" s="51"/>
    </row>
    <row r="1046" spans="10:12" ht="20.25">
      <c r="J1046" s="51"/>
      <c r="K1046" s="51"/>
      <c r="L1046" s="51"/>
    </row>
    <row r="1047" spans="10:12" ht="20.25">
      <c r="J1047" s="51"/>
      <c r="K1047" s="51"/>
      <c r="L1047" s="51"/>
    </row>
    <row r="1048" spans="10:12" ht="20.25">
      <c r="J1048" s="51"/>
      <c r="K1048" s="51"/>
      <c r="L1048" s="51"/>
    </row>
    <row r="1049" spans="10:12" ht="20.25">
      <c r="J1049" s="51"/>
      <c r="K1049" s="51"/>
      <c r="L1049" s="51"/>
    </row>
    <row r="1050" spans="10:12" ht="20.25">
      <c r="J1050" s="51"/>
      <c r="K1050" s="51"/>
      <c r="L1050" s="51"/>
    </row>
    <row r="1051" spans="10:12" ht="20.25">
      <c r="J1051" s="51"/>
      <c r="K1051" s="51"/>
      <c r="L1051" s="51"/>
    </row>
    <row r="1052" spans="10:12" ht="20.25">
      <c r="J1052" s="51"/>
      <c r="K1052" s="51"/>
      <c r="L1052" s="51"/>
    </row>
    <row r="1053" spans="10:12" ht="20.25">
      <c r="J1053" s="51"/>
      <c r="K1053" s="51"/>
      <c r="L1053" s="51"/>
    </row>
    <row r="1054" spans="10:12" ht="20.25">
      <c r="J1054" s="51"/>
      <c r="K1054" s="51"/>
      <c r="L1054" s="51"/>
    </row>
    <row r="1055" spans="10:12" ht="20.25">
      <c r="J1055" s="51"/>
      <c r="K1055" s="51"/>
      <c r="L1055" s="51"/>
    </row>
    <row r="1056" spans="10:12" ht="20.25">
      <c r="J1056" s="51"/>
      <c r="K1056" s="51"/>
      <c r="L1056" s="51"/>
    </row>
    <row r="1057" spans="10:12" ht="20.25">
      <c r="J1057" s="51"/>
      <c r="K1057" s="51"/>
      <c r="L1057" s="51"/>
    </row>
    <row r="1058" spans="10:12" ht="20.25">
      <c r="J1058" s="51"/>
      <c r="K1058" s="51"/>
      <c r="L1058" s="51"/>
    </row>
    <row r="1059" spans="10:12" ht="20.25">
      <c r="J1059" s="51"/>
      <c r="K1059" s="51"/>
      <c r="L1059" s="51"/>
    </row>
    <row r="1060" spans="10:12" ht="20.25">
      <c r="J1060" s="51"/>
      <c r="K1060" s="51"/>
      <c r="L1060" s="51"/>
    </row>
    <row r="1061" spans="10:12" ht="20.25">
      <c r="J1061" s="51"/>
      <c r="K1061" s="51"/>
      <c r="L1061" s="51"/>
    </row>
    <row r="1062" spans="10:12" ht="20.25">
      <c r="J1062" s="51"/>
      <c r="K1062" s="51"/>
      <c r="L1062" s="51"/>
    </row>
    <row r="1063" spans="10:12" ht="20.25">
      <c r="J1063" s="51"/>
      <c r="K1063" s="51"/>
      <c r="L1063" s="51"/>
    </row>
    <row r="1064" spans="10:12" ht="20.25">
      <c r="J1064" s="51"/>
      <c r="K1064" s="51"/>
      <c r="L1064" s="51"/>
    </row>
    <row r="1065" spans="10:12" ht="20.25">
      <c r="J1065" s="51"/>
      <c r="K1065" s="51"/>
      <c r="L1065" s="51"/>
    </row>
    <row r="1066" spans="10:12" ht="20.25">
      <c r="J1066" s="51"/>
      <c r="K1066" s="51"/>
      <c r="L1066" s="51"/>
    </row>
    <row r="1067" spans="10:12" ht="20.25">
      <c r="J1067" s="51"/>
      <c r="K1067" s="51"/>
      <c r="L1067" s="51"/>
    </row>
    <row r="1068" spans="10:12" ht="20.25">
      <c r="J1068" s="51"/>
      <c r="K1068" s="51"/>
      <c r="L1068" s="51"/>
    </row>
    <row r="1069" spans="10:12" ht="20.25">
      <c r="J1069" s="51"/>
      <c r="K1069" s="51"/>
      <c r="L1069" s="51"/>
    </row>
    <row r="1070" spans="10:12" ht="20.25">
      <c r="J1070" s="51"/>
      <c r="K1070" s="51"/>
      <c r="L1070" s="51"/>
    </row>
    <row r="1071" spans="10:12" ht="20.25">
      <c r="J1071" s="51"/>
      <c r="K1071" s="51"/>
      <c r="L1071" s="51"/>
    </row>
    <row r="1072" spans="10:12" ht="20.25">
      <c r="J1072" s="51"/>
      <c r="K1072" s="51"/>
      <c r="L1072" s="51"/>
    </row>
    <row r="1073" spans="10:12" ht="20.25">
      <c r="J1073" s="51"/>
      <c r="K1073" s="51"/>
      <c r="L1073" s="51"/>
    </row>
    <row r="1074" spans="10:12" ht="20.25">
      <c r="J1074" s="51"/>
      <c r="K1074" s="51"/>
      <c r="L1074" s="51"/>
    </row>
    <row r="1075" spans="10:12" ht="20.25">
      <c r="J1075" s="51"/>
      <c r="K1075" s="51"/>
      <c r="L1075" s="51"/>
    </row>
    <row r="1076" spans="10:12" ht="20.25">
      <c r="J1076" s="51"/>
      <c r="K1076" s="51"/>
      <c r="L1076" s="51"/>
    </row>
    <row r="1077" spans="10:12" ht="20.25">
      <c r="J1077" s="51"/>
      <c r="K1077" s="51"/>
      <c r="L1077" s="51"/>
    </row>
    <row r="1078" spans="10:12" ht="20.25">
      <c r="J1078" s="51"/>
      <c r="K1078" s="51"/>
      <c r="L1078" s="51"/>
    </row>
    <row r="1079" spans="10:12" ht="20.25">
      <c r="J1079" s="51"/>
      <c r="K1079" s="51"/>
      <c r="L1079" s="51"/>
    </row>
    <row r="1080" spans="10:12" ht="20.25">
      <c r="J1080" s="51"/>
      <c r="K1080" s="51"/>
      <c r="L1080" s="51"/>
    </row>
    <row r="1081" spans="10:12" ht="20.25">
      <c r="J1081" s="51"/>
      <c r="K1081" s="51"/>
      <c r="L1081" s="51"/>
    </row>
    <row r="1082" spans="10:12" ht="20.25">
      <c r="J1082" s="51"/>
      <c r="K1082" s="51"/>
      <c r="L1082" s="51"/>
    </row>
    <row r="1083" spans="10:12" ht="20.25">
      <c r="J1083" s="51"/>
      <c r="K1083" s="51"/>
      <c r="L1083" s="51"/>
    </row>
    <row r="1084" spans="10:12" ht="20.25">
      <c r="J1084" s="51"/>
      <c r="K1084" s="51"/>
      <c r="L1084" s="51"/>
    </row>
    <row r="1085" spans="10:12" ht="20.25">
      <c r="J1085" s="51"/>
      <c r="K1085" s="51"/>
      <c r="L1085" s="51"/>
    </row>
    <row r="1086" spans="10:12" ht="20.25">
      <c r="J1086" s="51"/>
      <c r="K1086" s="51"/>
      <c r="L1086" s="51"/>
    </row>
    <row r="1087" spans="10:12" ht="20.25">
      <c r="J1087" s="51"/>
      <c r="K1087" s="51"/>
      <c r="L1087" s="51"/>
    </row>
    <row r="1088" spans="10:12" ht="20.25">
      <c r="J1088" s="51"/>
      <c r="K1088" s="51"/>
      <c r="L1088" s="51"/>
    </row>
    <row r="1089" spans="10:12" ht="20.25">
      <c r="J1089" s="51"/>
      <c r="K1089" s="51"/>
      <c r="L1089" s="51"/>
    </row>
    <row r="1090" spans="10:12" ht="20.25">
      <c r="J1090" s="51"/>
      <c r="K1090" s="51"/>
      <c r="L1090" s="51"/>
    </row>
    <row r="1091" spans="10:12" ht="20.25">
      <c r="J1091" s="51"/>
      <c r="K1091" s="51"/>
      <c r="L1091" s="51"/>
    </row>
    <row r="1092" spans="10:12" ht="20.25">
      <c r="J1092" s="51"/>
      <c r="K1092" s="51"/>
      <c r="L1092" s="51"/>
    </row>
    <row r="1093" spans="10:12" ht="20.25">
      <c r="J1093" s="51"/>
      <c r="K1093" s="51"/>
      <c r="L1093" s="51"/>
    </row>
    <row r="1094" spans="10:12" ht="20.25">
      <c r="J1094" s="51"/>
      <c r="K1094" s="51"/>
      <c r="L1094" s="51"/>
    </row>
    <row r="1095" spans="10:12" ht="20.25">
      <c r="J1095" s="51"/>
      <c r="K1095" s="51"/>
      <c r="L1095" s="51"/>
    </row>
    <row r="1096" spans="10:12" ht="20.25">
      <c r="J1096" s="51"/>
      <c r="K1096" s="51"/>
      <c r="L1096" s="51"/>
    </row>
    <row r="1097" spans="10:12" ht="20.25">
      <c r="J1097" s="51"/>
      <c r="K1097" s="51"/>
      <c r="L1097" s="51"/>
    </row>
    <row r="1098" spans="10:12" ht="20.25">
      <c r="J1098" s="51"/>
      <c r="K1098" s="51"/>
      <c r="L1098" s="51"/>
    </row>
    <row r="1099" spans="10:12" ht="20.25">
      <c r="J1099" s="51"/>
      <c r="K1099" s="51"/>
      <c r="L1099" s="51"/>
    </row>
    <row r="1100" spans="10:12" ht="20.25">
      <c r="J1100" s="51"/>
      <c r="K1100" s="51"/>
      <c r="L1100" s="51"/>
    </row>
    <row r="1101" spans="10:12" ht="20.25">
      <c r="J1101" s="51"/>
      <c r="K1101" s="51"/>
      <c r="L1101" s="51"/>
    </row>
    <row r="1102" spans="10:12" ht="20.25">
      <c r="J1102" s="51"/>
      <c r="K1102" s="51"/>
      <c r="L1102" s="51"/>
    </row>
    <row r="1103" spans="10:12" ht="20.25">
      <c r="J1103" s="51"/>
      <c r="K1103" s="51"/>
      <c r="L1103" s="51"/>
    </row>
    <row r="1104" spans="10:12" ht="20.25">
      <c r="J1104" s="51"/>
      <c r="K1104" s="51"/>
      <c r="L1104" s="51"/>
    </row>
    <row r="1105" spans="10:12" ht="20.25">
      <c r="J1105" s="51"/>
      <c r="K1105" s="51"/>
      <c r="L1105" s="51"/>
    </row>
    <row r="1106" spans="10:12" ht="20.25">
      <c r="J1106" s="51"/>
      <c r="K1106" s="51"/>
      <c r="L1106" s="51"/>
    </row>
    <row r="1107" spans="10:12" ht="20.25">
      <c r="J1107" s="51"/>
      <c r="K1107" s="51"/>
      <c r="L1107" s="51"/>
    </row>
    <row r="1108" spans="10:12" ht="20.25">
      <c r="J1108" s="51"/>
      <c r="K1108" s="51"/>
      <c r="L1108" s="51"/>
    </row>
    <row r="1109" spans="10:12" ht="20.25">
      <c r="J1109" s="51"/>
      <c r="K1109" s="51"/>
      <c r="L1109" s="51"/>
    </row>
    <row r="1110" spans="10:12" ht="20.25">
      <c r="J1110" s="51"/>
      <c r="K1110" s="51"/>
      <c r="L1110" s="51"/>
    </row>
    <row r="1111" spans="10:12" ht="20.25">
      <c r="J1111" s="51"/>
      <c r="K1111" s="51"/>
      <c r="L1111" s="51"/>
    </row>
    <row r="1112" spans="10:12" ht="20.25">
      <c r="J1112" s="51"/>
      <c r="K1112" s="51"/>
      <c r="L1112" s="51"/>
    </row>
    <row r="1113" spans="10:12" ht="20.25">
      <c r="J1113" s="51"/>
      <c r="K1113" s="51"/>
      <c r="L1113" s="51"/>
    </row>
    <row r="1114" spans="10:12" ht="20.25">
      <c r="J1114" s="51"/>
      <c r="K1114" s="51"/>
      <c r="L1114" s="51"/>
    </row>
    <row r="1115" spans="10:12" ht="20.25">
      <c r="J1115" s="51"/>
      <c r="K1115" s="51"/>
      <c r="L1115" s="51"/>
    </row>
    <row r="1116" spans="10:12" ht="20.25">
      <c r="J1116" s="51"/>
      <c r="K1116" s="51"/>
      <c r="L1116" s="51"/>
    </row>
    <row r="1117" spans="10:12" ht="20.25">
      <c r="J1117" s="51"/>
      <c r="K1117" s="51"/>
      <c r="L1117" s="51"/>
    </row>
    <row r="1118" spans="10:12" ht="20.25">
      <c r="J1118" s="51"/>
      <c r="K1118" s="51"/>
      <c r="L1118" s="51"/>
    </row>
    <row r="1119" spans="10:12" ht="20.25">
      <c r="J1119" s="51"/>
      <c r="K1119" s="51"/>
      <c r="L1119" s="51"/>
    </row>
    <row r="1120" spans="10:12" ht="20.25">
      <c r="J1120" s="51"/>
      <c r="K1120" s="51"/>
      <c r="L1120" s="51"/>
    </row>
    <row r="1121" spans="10:12" ht="20.25">
      <c r="J1121" s="51"/>
      <c r="K1121" s="51"/>
      <c r="L1121" s="51"/>
    </row>
    <row r="1122" spans="10:12" ht="20.25">
      <c r="J1122" s="51"/>
      <c r="K1122" s="51"/>
      <c r="L1122" s="51"/>
    </row>
    <row r="1123" spans="10:12" ht="20.25">
      <c r="J1123" s="51"/>
      <c r="K1123" s="51"/>
      <c r="L1123" s="51"/>
    </row>
    <row r="1124" spans="10:12" ht="20.25">
      <c r="J1124" s="51"/>
      <c r="K1124" s="51"/>
      <c r="L1124" s="51"/>
    </row>
    <row r="1125" spans="10:12" ht="20.25">
      <c r="J1125" s="51"/>
      <c r="K1125" s="51"/>
      <c r="L1125" s="51"/>
    </row>
    <row r="1126" spans="10:12" ht="20.25">
      <c r="J1126" s="51"/>
      <c r="K1126" s="51"/>
      <c r="L1126" s="51"/>
    </row>
    <row r="1127" spans="10:12" ht="20.25">
      <c r="J1127" s="51"/>
      <c r="K1127" s="51"/>
      <c r="L1127" s="51"/>
    </row>
    <row r="1128" spans="10:12" ht="20.25">
      <c r="J1128" s="51"/>
      <c r="K1128" s="51"/>
      <c r="L1128" s="51"/>
    </row>
    <row r="1129" spans="10:12" ht="20.25">
      <c r="J1129" s="51"/>
      <c r="K1129" s="51"/>
      <c r="L1129" s="51"/>
    </row>
    <row r="1130" spans="10:12" ht="20.25">
      <c r="J1130" s="51"/>
      <c r="K1130" s="51"/>
      <c r="L1130" s="51"/>
    </row>
    <row r="1131" spans="10:12" ht="20.25">
      <c r="J1131" s="51"/>
      <c r="K1131" s="51"/>
      <c r="L1131" s="51"/>
    </row>
    <row r="1132" spans="10:12" ht="20.25">
      <c r="J1132" s="51"/>
      <c r="K1132" s="51"/>
      <c r="L1132" s="51"/>
    </row>
    <row r="1133" spans="10:12" ht="20.25">
      <c r="J1133" s="51"/>
      <c r="K1133" s="51"/>
      <c r="L1133" s="51"/>
    </row>
    <row r="1134" spans="10:12" ht="20.25">
      <c r="J1134" s="51"/>
      <c r="K1134" s="51"/>
      <c r="L1134" s="51"/>
    </row>
    <row r="1135" spans="10:12" ht="20.25">
      <c r="J1135" s="51"/>
      <c r="K1135" s="51"/>
      <c r="L1135" s="51"/>
    </row>
    <row r="1136" spans="10:12" ht="20.25">
      <c r="J1136" s="51"/>
      <c r="K1136" s="51"/>
      <c r="L1136" s="51"/>
    </row>
    <row r="1137" spans="10:12" ht="20.25">
      <c r="J1137" s="51"/>
      <c r="K1137" s="51"/>
      <c r="L1137" s="51"/>
    </row>
    <row r="1138" spans="10:12" ht="20.25">
      <c r="J1138" s="51"/>
      <c r="K1138" s="51"/>
      <c r="L1138" s="51"/>
    </row>
    <row r="1139" spans="10:12" ht="20.25">
      <c r="J1139" s="51"/>
      <c r="K1139" s="51"/>
      <c r="L1139" s="51"/>
    </row>
    <row r="1140" spans="10:12" ht="20.25">
      <c r="J1140" s="51"/>
      <c r="K1140" s="51"/>
      <c r="L1140" s="51"/>
    </row>
    <row r="1141" spans="10:12" ht="20.25">
      <c r="J1141" s="51"/>
      <c r="K1141" s="51"/>
      <c r="L1141" s="51"/>
    </row>
    <row r="1142" spans="10:12" ht="20.25">
      <c r="J1142" s="51"/>
      <c r="K1142" s="51"/>
      <c r="L1142" s="51"/>
    </row>
    <row r="1143" spans="10:12" ht="20.25">
      <c r="J1143" s="51"/>
      <c r="K1143" s="51"/>
      <c r="L1143" s="51"/>
    </row>
    <row r="1144" spans="10:12" ht="20.25">
      <c r="J1144" s="51"/>
      <c r="K1144" s="51"/>
      <c r="L1144" s="51"/>
    </row>
    <row r="1145" spans="10:12" ht="20.25">
      <c r="J1145" s="51"/>
      <c r="K1145" s="51"/>
      <c r="L1145" s="51"/>
    </row>
    <row r="1146" spans="10:12" ht="20.25">
      <c r="J1146" s="51"/>
      <c r="K1146" s="51"/>
      <c r="L1146" s="51"/>
    </row>
    <row r="1147" spans="10:12" ht="20.25">
      <c r="J1147" s="51"/>
      <c r="K1147" s="51"/>
      <c r="L1147" s="51"/>
    </row>
    <row r="1148" spans="10:12" ht="20.25">
      <c r="J1148" s="51"/>
      <c r="K1148" s="51"/>
      <c r="L1148" s="51"/>
    </row>
    <row r="1149" spans="10:12" ht="20.25">
      <c r="J1149" s="51"/>
      <c r="K1149" s="51"/>
      <c r="L1149" s="51"/>
    </row>
    <row r="1150" spans="10:12" ht="20.25">
      <c r="J1150" s="51"/>
      <c r="K1150" s="51"/>
      <c r="L1150" s="51"/>
    </row>
    <row r="1151" spans="10:12" ht="20.25">
      <c r="J1151" s="51"/>
      <c r="K1151" s="51"/>
      <c r="L1151" s="51"/>
    </row>
    <row r="1152" spans="10:12" ht="20.25">
      <c r="J1152" s="51"/>
      <c r="K1152" s="51"/>
      <c r="L1152" s="51"/>
    </row>
    <row r="1153" spans="10:12" ht="20.25">
      <c r="J1153" s="51"/>
      <c r="K1153" s="51"/>
      <c r="L1153" s="51"/>
    </row>
    <row r="1154" spans="10:12" ht="20.25">
      <c r="J1154" s="51"/>
      <c r="K1154" s="51"/>
      <c r="L1154" s="51"/>
    </row>
    <row r="1155" spans="10:12" ht="20.25">
      <c r="J1155" s="51"/>
      <c r="K1155" s="51"/>
      <c r="L1155" s="51"/>
    </row>
    <row r="1156" spans="10:12" ht="20.25">
      <c r="J1156" s="51"/>
      <c r="K1156" s="51"/>
      <c r="L1156" s="51"/>
    </row>
    <row r="1157" spans="10:12" ht="20.25">
      <c r="J1157" s="51"/>
      <c r="K1157" s="51"/>
      <c r="L1157" s="51"/>
    </row>
    <row r="1158" spans="10:12" ht="20.25">
      <c r="J1158" s="51"/>
      <c r="K1158" s="51"/>
      <c r="L1158" s="51"/>
    </row>
    <row r="1159" spans="10:12" ht="20.25">
      <c r="J1159" s="51"/>
      <c r="K1159" s="51"/>
      <c r="L1159" s="51"/>
    </row>
    <row r="1160" spans="10:12" ht="20.25">
      <c r="J1160" s="51"/>
      <c r="K1160" s="51"/>
      <c r="L1160" s="51"/>
    </row>
    <row r="1161" spans="10:12" ht="20.25">
      <c r="J1161" s="51"/>
      <c r="K1161" s="51"/>
      <c r="L1161" s="51"/>
    </row>
    <row r="1162" spans="10:12" ht="20.25">
      <c r="J1162" s="51"/>
      <c r="K1162" s="51"/>
      <c r="L1162" s="51"/>
    </row>
    <row r="1163" spans="10:12" ht="20.25">
      <c r="J1163" s="51"/>
      <c r="K1163" s="51"/>
      <c r="L1163" s="51"/>
    </row>
    <row r="1164" spans="10:12" ht="20.25">
      <c r="J1164" s="51"/>
      <c r="K1164" s="51"/>
      <c r="L1164" s="51"/>
    </row>
    <row r="1165" spans="10:12" ht="20.25">
      <c r="J1165" s="51"/>
      <c r="K1165" s="51"/>
      <c r="L1165" s="51"/>
    </row>
    <row r="1166" spans="10:12" ht="20.25">
      <c r="J1166" s="51"/>
      <c r="K1166" s="51"/>
      <c r="L1166" s="51"/>
    </row>
    <row r="1167" spans="10:12" ht="20.25">
      <c r="J1167" s="51"/>
      <c r="K1167" s="51"/>
      <c r="L1167" s="51"/>
    </row>
    <row r="1168" spans="10:12" ht="20.25">
      <c r="J1168" s="51"/>
      <c r="K1168" s="51"/>
      <c r="L1168" s="51"/>
    </row>
    <row r="1169" spans="10:12" ht="20.25">
      <c r="J1169" s="51"/>
      <c r="K1169" s="51"/>
      <c r="L1169" s="51"/>
    </row>
    <row r="1170" spans="10:12" ht="20.25">
      <c r="J1170" s="51"/>
      <c r="K1170" s="51"/>
      <c r="L1170" s="51"/>
    </row>
    <row r="1171" spans="10:12" ht="20.25">
      <c r="J1171" s="51"/>
      <c r="K1171" s="51"/>
      <c r="L1171" s="51"/>
    </row>
    <row r="1172" spans="10:12" ht="20.25">
      <c r="J1172" s="51"/>
      <c r="K1172" s="51"/>
      <c r="L1172" s="51"/>
    </row>
    <row r="1173" spans="10:12" ht="20.25">
      <c r="J1173" s="51"/>
      <c r="K1173" s="51"/>
      <c r="L1173" s="51"/>
    </row>
    <row r="1174" spans="10:12" ht="20.25">
      <c r="J1174" s="51"/>
      <c r="K1174" s="51"/>
      <c r="L1174" s="51"/>
    </row>
    <row r="1175" spans="10:12" ht="20.25">
      <c r="J1175" s="51"/>
      <c r="K1175" s="51"/>
      <c r="L1175" s="51"/>
    </row>
    <row r="1176" spans="10:12" ht="20.25">
      <c r="J1176" s="51"/>
      <c r="K1176" s="51"/>
      <c r="L1176" s="51"/>
    </row>
    <row r="1177" spans="10:12" ht="20.25">
      <c r="J1177" s="51"/>
      <c r="K1177" s="51"/>
      <c r="L1177" s="51"/>
    </row>
    <row r="1178" spans="10:12" ht="20.25">
      <c r="J1178" s="51"/>
      <c r="K1178" s="51"/>
      <c r="L1178" s="51"/>
    </row>
    <row r="1179" spans="10:12" ht="20.25">
      <c r="J1179" s="51"/>
      <c r="K1179" s="51"/>
      <c r="L1179" s="51"/>
    </row>
    <row r="1180" spans="10:12" ht="20.25">
      <c r="J1180" s="51"/>
      <c r="K1180" s="51"/>
      <c r="L1180" s="51"/>
    </row>
    <row r="1181" spans="10:12" ht="20.25">
      <c r="J1181" s="51"/>
      <c r="K1181" s="51"/>
      <c r="L1181" s="51"/>
    </row>
    <row r="1182" spans="10:12" ht="20.25">
      <c r="J1182" s="51"/>
      <c r="K1182" s="51"/>
      <c r="L1182" s="51"/>
    </row>
    <row r="1183" spans="10:12" ht="20.25">
      <c r="J1183" s="51"/>
      <c r="K1183" s="51"/>
      <c r="L1183" s="51"/>
    </row>
    <row r="1184" spans="10:12" ht="20.25">
      <c r="J1184" s="51"/>
      <c r="K1184" s="51"/>
      <c r="L1184" s="51"/>
    </row>
    <row r="1185" spans="10:12" ht="20.25">
      <c r="J1185" s="51"/>
      <c r="K1185" s="51"/>
      <c r="L1185" s="51"/>
    </row>
    <row r="1186" spans="10:12" ht="20.25">
      <c r="J1186" s="51"/>
      <c r="K1186" s="51"/>
      <c r="L1186" s="51"/>
    </row>
    <row r="1187" spans="10:12" ht="20.25">
      <c r="J1187" s="51"/>
      <c r="K1187" s="51"/>
      <c r="L1187" s="51"/>
    </row>
    <row r="1188" spans="10:12" ht="20.25">
      <c r="J1188" s="51"/>
      <c r="K1188" s="51"/>
      <c r="L1188" s="51"/>
    </row>
    <row r="1189" spans="10:12" ht="20.25">
      <c r="J1189" s="51"/>
      <c r="K1189" s="51"/>
      <c r="L1189" s="51"/>
    </row>
    <row r="1190" spans="10:12" ht="20.25">
      <c r="J1190" s="51"/>
      <c r="K1190" s="51"/>
      <c r="L1190" s="51"/>
    </row>
    <row r="1191" spans="10:12" ht="20.25">
      <c r="J1191" s="51"/>
      <c r="K1191" s="51"/>
      <c r="L1191" s="51"/>
    </row>
    <row r="1192" spans="10:12" ht="20.25">
      <c r="J1192" s="51"/>
      <c r="K1192" s="51"/>
      <c r="L1192" s="51"/>
    </row>
    <row r="1193" spans="10:12" ht="20.25">
      <c r="J1193" s="51"/>
      <c r="K1193" s="51"/>
      <c r="L1193" s="51"/>
    </row>
    <row r="1194" spans="10:12" ht="20.25">
      <c r="J1194" s="51"/>
      <c r="K1194" s="51"/>
      <c r="L1194" s="51"/>
    </row>
    <row r="1195" spans="10:12" ht="20.25">
      <c r="J1195" s="51"/>
      <c r="K1195" s="51"/>
      <c r="L1195" s="51"/>
    </row>
    <row r="1196" spans="10:12" ht="20.25">
      <c r="J1196" s="51"/>
      <c r="K1196" s="51"/>
      <c r="L1196" s="51"/>
    </row>
    <row r="1197" spans="10:12" ht="20.25">
      <c r="J1197" s="51"/>
      <c r="K1197" s="51"/>
      <c r="L1197" s="51"/>
    </row>
    <row r="1198" spans="10:12" ht="20.25">
      <c r="J1198" s="51"/>
      <c r="K1198" s="51"/>
      <c r="L1198" s="51"/>
    </row>
    <row r="1199" spans="10:12" ht="20.25">
      <c r="J1199" s="51"/>
      <c r="K1199" s="51"/>
      <c r="L1199" s="51"/>
    </row>
    <row r="1200" spans="10:12" ht="20.25">
      <c r="J1200" s="51"/>
      <c r="K1200" s="51"/>
      <c r="L1200" s="51"/>
    </row>
    <row r="1201" spans="10:12" ht="20.25">
      <c r="J1201" s="51"/>
      <c r="K1201" s="51"/>
      <c r="L1201" s="51"/>
    </row>
    <row r="1202" spans="10:12" ht="20.25">
      <c r="J1202" s="51"/>
      <c r="K1202" s="51"/>
      <c r="L1202" s="51"/>
    </row>
    <row r="1203" spans="10:12" ht="20.25">
      <c r="J1203" s="51"/>
      <c r="K1203" s="51"/>
      <c r="L1203" s="51"/>
    </row>
    <row r="1204" spans="10:12" ht="20.25">
      <c r="J1204" s="51"/>
      <c r="K1204" s="51"/>
      <c r="L1204" s="51"/>
    </row>
    <row r="1205" spans="10:12" ht="20.25">
      <c r="J1205" s="51"/>
      <c r="K1205" s="51"/>
      <c r="L1205" s="51"/>
    </row>
    <row r="1206" spans="10:12" ht="20.25">
      <c r="J1206" s="51"/>
      <c r="K1206" s="51"/>
      <c r="L1206" s="51"/>
    </row>
    <row r="1207" spans="10:12" ht="20.25">
      <c r="J1207" s="51"/>
      <c r="K1207" s="51"/>
      <c r="L1207" s="51"/>
    </row>
    <row r="1208" spans="10:12" ht="20.25">
      <c r="J1208" s="51"/>
      <c r="K1208" s="51"/>
      <c r="L1208" s="51"/>
    </row>
    <row r="1209" spans="10:12" ht="20.25">
      <c r="J1209" s="51"/>
      <c r="K1209" s="51"/>
      <c r="L1209" s="51"/>
    </row>
    <row r="1210" spans="10:12" ht="20.25">
      <c r="J1210" s="51"/>
      <c r="K1210" s="51"/>
      <c r="L1210" s="51"/>
    </row>
    <row r="1211" spans="10:12" ht="20.25">
      <c r="J1211" s="51"/>
      <c r="K1211" s="51"/>
      <c r="L1211" s="51"/>
    </row>
    <row r="1212" spans="10:12" ht="20.25">
      <c r="J1212" s="51"/>
      <c r="K1212" s="51"/>
      <c r="L1212" s="51"/>
    </row>
    <row r="1213" spans="10:12" ht="20.25">
      <c r="J1213" s="51"/>
      <c r="K1213" s="51"/>
      <c r="L1213" s="51"/>
    </row>
    <row r="1214" spans="10:12" ht="20.25">
      <c r="J1214" s="51"/>
      <c r="K1214" s="51"/>
      <c r="L1214" s="51"/>
    </row>
    <row r="1215" spans="10:12" ht="20.25">
      <c r="J1215" s="51"/>
      <c r="K1215" s="51"/>
      <c r="L1215" s="51"/>
    </row>
    <row r="1216" spans="10:12" ht="20.25">
      <c r="J1216" s="51"/>
      <c r="K1216" s="51"/>
      <c r="L1216" s="51"/>
    </row>
    <row r="1217" spans="10:12" ht="20.25">
      <c r="J1217" s="51"/>
      <c r="K1217" s="51"/>
      <c r="L1217" s="51"/>
    </row>
    <row r="1218" spans="10:12" ht="20.25">
      <c r="J1218" s="51"/>
      <c r="K1218" s="51"/>
      <c r="L1218" s="51"/>
    </row>
    <row r="1219" spans="10:12" ht="20.25">
      <c r="J1219" s="51"/>
      <c r="K1219" s="51"/>
      <c r="L1219" s="51"/>
    </row>
    <row r="1220" spans="10:12" ht="20.25">
      <c r="J1220" s="51"/>
      <c r="K1220" s="51"/>
      <c r="L1220" s="51"/>
    </row>
    <row r="1221" spans="10:12" ht="20.25">
      <c r="J1221" s="51"/>
      <c r="K1221" s="51"/>
      <c r="L1221" s="51"/>
    </row>
    <row r="1222" spans="10:12" ht="20.25">
      <c r="J1222" s="51"/>
      <c r="K1222" s="51"/>
      <c r="L1222" s="51"/>
    </row>
    <row r="1223" spans="10:12" ht="20.25">
      <c r="J1223" s="51"/>
      <c r="K1223" s="51"/>
      <c r="L1223" s="51"/>
    </row>
    <row r="1224" spans="10:12" ht="20.25">
      <c r="J1224" s="51"/>
      <c r="K1224" s="51"/>
      <c r="L1224" s="51"/>
    </row>
    <row r="1225" spans="10:12" ht="20.25">
      <c r="J1225" s="51"/>
      <c r="K1225" s="51"/>
      <c r="L1225" s="51"/>
    </row>
    <row r="1226" spans="10:12" ht="20.25">
      <c r="J1226" s="51"/>
      <c r="K1226" s="51"/>
      <c r="L1226" s="51"/>
    </row>
    <row r="1227" spans="10:12" ht="20.25">
      <c r="J1227" s="51"/>
      <c r="K1227" s="51"/>
      <c r="L1227" s="51"/>
    </row>
    <row r="1228" spans="10:12" ht="20.25">
      <c r="J1228" s="51"/>
      <c r="K1228" s="51"/>
      <c r="L1228" s="51"/>
    </row>
    <row r="1229" spans="10:12" ht="20.25">
      <c r="J1229" s="51"/>
      <c r="K1229" s="51"/>
      <c r="L1229" s="51"/>
    </row>
    <row r="1230" spans="10:12" ht="20.25">
      <c r="J1230" s="51"/>
      <c r="K1230" s="51"/>
      <c r="L1230" s="51"/>
    </row>
    <row r="1231" spans="10:12" ht="20.25">
      <c r="J1231" s="51"/>
      <c r="K1231" s="51"/>
      <c r="L1231" s="51"/>
    </row>
    <row r="1232" spans="10:12" ht="20.25">
      <c r="J1232" s="51"/>
      <c r="K1232" s="51"/>
      <c r="L1232" s="51"/>
    </row>
    <row r="1233" spans="10:12" ht="20.25">
      <c r="J1233" s="51"/>
      <c r="K1233" s="51"/>
      <c r="L1233" s="51"/>
    </row>
    <row r="1234" spans="10:12" ht="20.25">
      <c r="J1234" s="51"/>
      <c r="K1234" s="51"/>
      <c r="L1234" s="51"/>
    </row>
    <row r="1235" spans="10:12" ht="20.25">
      <c r="J1235" s="51"/>
      <c r="K1235" s="51"/>
      <c r="L1235" s="51"/>
    </row>
    <row r="1236" spans="10:12" ht="20.25">
      <c r="J1236" s="51"/>
      <c r="K1236" s="51"/>
      <c r="L1236" s="51"/>
    </row>
    <row r="1237" spans="10:12" ht="20.25">
      <c r="J1237" s="51"/>
      <c r="K1237" s="51"/>
      <c r="L1237" s="51"/>
    </row>
    <row r="1238" spans="10:12" ht="20.25">
      <c r="J1238" s="51"/>
      <c r="K1238" s="51"/>
      <c r="L1238" s="51"/>
    </row>
    <row r="1239" spans="10:12" ht="20.25">
      <c r="J1239" s="51"/>
      <c r="K1239" s="51"/>
      <c r="L1239" s="51"/>
    </row>
    <row r="1240" spans="10:12" ht="20.25">
      <c r="J1240" s="51"/>
      <c r="K1240" s="51"/>
      <c r="L1240" s="51"/>
    </row>
    <row r="1241" spans="10:12" ht="20.25">
      <c r="J1241" s="51"/>
      <c r="K1241" s="51"/>
      <c r="L1241" s="51"/>
    </row>
    <row r="1242" spans="10:12" ht="20.25">
      <c r="J1242" s="51"/>
      <c r="K1242" s="51"/>
      <c r="L1242" s="51"/>
    </row>
    <row r="1243" spans="10:12" ht="20.25">
      <c r="J1243" s="51"/>
      <c r="K1243" s="51"/>
      <c r="L1243" s="51"/>
    </row>
    <row r="1244" spans="10:12" ht="20.25">
      <c r="J1244" s="51"/>
      <c r="K1244" s="51"/>
      <c r="L1244" s="51"/>
    </row>
    <row r="1245" spans="10:12" ht="20.25">
      <c r="J1245" s="51"/>
      <c r="K1245" s="51"/>
      <c r="L1245" s="51"/>
    </row>
    <row r="1246" spans="10:12" ht="20.25">
      <c r="J1246" s="51"/>
      <c r="K1246" s="51"/>
      <c r="L1246" s="51"/>
    </row>
    <row r="1247" spans="10:12" ht="20.25">
      <c r="J1247" s="51"/>
      <c r="K1247" s="51"/>
      <c r="L1247" s="51"/>
    </row>
    <row r="1248" spans="10:12" ht="20.25">
      <c r="J1248" s="51"/>
      <c r="K1248" s="51"/>
      <c r="L1248" s="51"/>
    </row>
    <row r="1249" spans="10:12" ht="20.25">
      <c r="J1249" s="51"/>
      <c r="K1249" s="51"/>
      <c r="L1249" s="51"/>
    </row>
    <row r="1250" spans="10:12" ht="20.25">
      <c r="J1250" s="51"/>
      <c r="K1250" s="51"/>
      <c r="L1250" s="51"/>
    </row>
    <row r="1251" spans="10:12" ht="20.25">
      <c r="J1251" s="51"/>
      <c r="K1251" s="51"/>
      <c r="L1251" s="51"/>
    </row>
    <row r="1252" spans="10:12" ht="20.25">
      <c r="J1252" s="51"/>
      <c r="K1252" s="51"/>
      <c r="L1252" s="51"/>
    </row>
    <row r="1253" spans="10:12" ht="20.25">
      <c r="J1253" s="51"/>
      <c r="K1253" s="51"/>
      <c r="L1253" s="51"/>
    </row>
    <row r="1254" spans="10:12" ht="20.25">
      <c r="J1254" s="51"/>
      <c r="K1254" s="51"/>
      <c r="L1254" s="51"/>
    </row>
    <row r="1255" spans="10:12" ht="20.25">
      <c r="J1255" s="51"/>
      <c r="K1255" s="51"/>
      <c r="L1255" s="51"/>
    </row>
    <row r="1256" spans="10:12" ht="20.25">
      <c r="J1256" s="51"/>
      <c r="K1256" s="51"/>
      <c r="L1256" s="51"/>
    </row>
    <row r="1257" spans="10:12" ht="20.25">
      <c r="J1257" s="51"/>
      <c r="K1257" s="51"/>
      <c r="L1257" s="51"/>
    </row>
    <row r="1258" spans="10:12" ht="20.25">
      <c r="J1258" s="51"/>
      <c r="K1258" s="51"/>
      <c r="L1258" s="51"/>
    </row>
    <row r="1259" spans="10:12" ht="20.25">
      <c r="J1259" s="51"/>
      <c r="K1259" s="51"/>
      <c r="L1259" s="51"/>
    </row>
    <row r="1260" spans="10:12" ht="20.25">
      <c r="J1260" s="51"/>
      <c r="K1260" s="51"/>
      <c r="L1260" s="51"/>
    </row>
    <row r="1261" spans="10:12" ht="20.25">
      <c r="J1261" s="51"/>
      <c r="K1261" s="51"/>
      <c r="L1261" s="51"/>
    </row>
    <row r="1262" spans="10:12" ht="20.25">
      <c r="J1262" s="51"/>
      <c r="K1262" s="51"/>
      <c r="L1262" s="51"/>
    </row>
    <row r="1263" spans="10:12" ht="20.25">
      <c r="J1263" s="51"/>
      <c r="K1263" s="51"/>
      <c r="L1263" s="51"/>
    </row>
    <row r="1264" spans="10:12" ht="20.25">
      <c r="J1264" s="51"/>
      <c r="K1264" s="51"/>
      <c r="L1264" s="51"/>
    </row>
    <row r="1265" spans="10:12" ht="20.25">
      <c r="J1265" s="51"/>
      <c r="K1265" s="51"/>
      <c r="L1265" s="51"/>
    </row>
    <row r="1266" spans="10:12" ht="20.25">
      <c r="J1266" s="51"/>
      <c r="K1266" s="51"/>
      <c r="L1266" s="51"/>
    </row>
    <row r="1267" spans="10:12" ht="20.25">
      <c r="J1267" s="51"/>
      <c r="K1267" s="51"/>
      <c r="L1267" s="51"/>
    </row>
    <row r="1268" spans="10:12" ht="20.25">
      <c r="J1268" s="51"/>
      <c r="K1268" s="51"/>
      <c r="L1268" s="51"/>
    </row>
    <row r="1269" spans="10:12" ht="20.25">
      <c r="J1269" s="51"/>
      <c r="K1269" s="51"/>
      <c r="L1269" s="51"/>
    </row>
    <row r="1270" spans="10:12" ht="20.25">
      <c r="J1270" s="51"/>
      <c r="K1270" s="51"/>
      <c r="L1270" s="51"/>
    </row>
    <row r="1271" spans="10:12" ht="20.25">
      <c r="J1271" s="51"/>
      <c r="K1271" s="51"/>
      <c r="L1271" s="51"/>
    </row>
    <row r="1272" spans="10:12" ht="20.25">
      <c r="J1272" s="51"/>
      <c r="K1272" s="51"/>
      <c r="L1272" s="51"/>
    </row>
    <row r="1273" spans="10:12" ht="20.25">
      <c r="J1273" s="51"/>
      <c r="K1273" s="51"/>
      <c r="L1273" s="51"/>
    </row>
    <row r="1274" spans="10:12" ht="20.25">
      <c r="J1274" s="51"/>
      <c r="K1274" s="51"/>
      <c r="L1274" s="51"/>
    </row>
    <row r="1275" spans="10:12" ht="20.25">
      <c r="J1275" s="51"/>
      <c r="K1275" s="51"/>
      <c r="L1275" s="51"/>
    </row>
    <row r="1276" spans="10:12" ht="20.25">
      <c r="J1276" s="51"/>
      <c r="K1276" s="51"/>
      <c r="L1276" s="51"/>
    </row>
    <row r="1277" spans="10:12" ht="20.25">
      <c r="J1277" s="51"/>
      <c r="K1277" s="51"/>
      <c r="L1277" s="51"/>
    </row>
    <row r="1278" spans="10:12" ht="20.25">
      <c r="J1278" s="51"/>
      <c r="K1278" s="51"/>
      <c r="L1278" s="51"/>
    </row>
    <row r="1279" spans="10:12" ht="20.25">
      <c r="J1279" s="51"/>
      <c r="K1279" s="51"/>
      <c r="L1279" s="51"/>
    </row>
    <row r="1280" spans="10:12" ht="20.25">
      <c r="J1280" s="51"/>
      <c r="K1280" s="51"/>
      <c r="L1280" s="51"/>
    </row>
    <row r="1281" spans="10:12" ht="20.25">
      <c r="J1281" s="51"/>
      <c r="K1281" s="51"/>
      <c r="L1281" s="51"/>
    </row>
    <row r="1282" spans="10:12" ht="20.25">
      <c r="J1282" s="51"/>
      <c r="K1282" s="51"/>
      <c r="L1282" s="51"/>
    </row>
    <row r="1283" spans="10:12" ht="20.25">
      <c r="J1283" s="51"/>
      <c r="K1283" s="51"/>
      <c r="L1283" s="51"/>
    </row>
    <row r="1284" spans="10:12" ht="20.25">
      <c r="J1284" s="51"/>
      <c r="K1284" s="51"/>
      <c r="L1284" s="51"/>
    </row>
    <row r="1285" spans="10:12" ht="20.25">
      <c r="J1285" s="51"/>
      <c r="K1285" s="51"/>
      <c r="L1285" s="51"/>
    </row>
    <row r="1286" spans="10:12" ht="20.25">
      <c r="J1286" s="51"/>
      <c r="K1286" s="51"/>
      <c r="L1286" s="51"/>
    </row>
    <row r="1287" spans="10:12" ht="20.25">
      <c r="J1287" s="51"/>
      <c r="K1287" s="51"/>
      <c r="L1287" s="51"/>
    </row>
    <row r="1288" spans="10:12" ht="20.25">
      <c r="J1288" s="51"/>
      <c r="K1288" s="51"/>
      <c r="L1288" s="51"/>
    </row>
    <row r="1289" spans="10:12" ht="20.25">
      <c r="J1289" s="51"/>
      <c r="K1289" s="51"/>
      <c r="L1289" s="51"/>
    </row>
    <row r="1290" spans="10:12" ht="20.25">
      <c r="J1290" s="51"/>
      <c r="K1290" s="51"/>
      <c r="L1290" s="51"/>
    </row>
    <row r="1291" spans="10:12" ht="20.25">
      <c r="J1291" s="51"/>
      <c r="K1291" s="51"/>
      <c r="L1291" s="51"/>
    </row>
    <row r="1292" spans="10:12" ht="20.25">
      <c r="J1292" s="51"/>
      <c r="K1292" s="51"/>
      <c r="L1292" s="51"/>
    </row>
    <row r="1293" spans="10:12" ht="20.25">
      <c r="J1293" s="51"/>
      <c r="K1293" s="51"/>
      <c r="L1293" s="51"/>
    </row>
    <row r="1294" spans="10:12" ht="20.25">
      <c r="J1294" s="51"/>
      <c r="K1294" s="51"/>
      <c r="L1294" s="51"/>
    </row>
    <row r="1295" spans="10:12" ht="20.25">
      <c r="J1295" s="51"/>
      <c r="K1295" s="51"/>
      <c r="L1295" s="51"/>
    </row>
    <row r="1296" spans="10:12" ht="20.25">
      <c r="J1296" s="51"/>
      <c r="K1296" s="51"/>
      <c r="L1296" s="51"/>
    </row>
    <row r="1297" spans="10:12" ht="20.25">
      <c r="J1297" s="51"/>
      <c r="K1297" s="51"/>
      <c r="L1297" s="51"/>
    </row>
    <row r="1298" spans="10:12" ht="20.25">
      <c r="J1298" s="51"/>
      <c r="K1298" s="51"/>
      <c r="L1298" s="51"/>
    </row>
    <row r="1299" spans="10:12" ht="20.25">
      <c r="J1299" s="51"/>
      <c r="K1299" s="51"/>
      <c r="L1299" s="51"/>
    </row>
    <row r="1300" spans="10:12" ht="20.25">
      <c r="J1300" s="51"/>
      <c r="K1300" s="51"/>
      <c r="L1300" s="51"/>
    </row>
    <row r="1301" spans="10:12" ht="20.25">
      <c r="J1301" s="51"/>
      <c r="K1301" s="51"/>
      <c r="L1301" s="51"/>
    </row>
    <row r="1302" spans="10:12" ht="20.25">
      <c r="J1302" s="51"/>
      <c r="K1302" s="51"/>
      <c r="L1302" s="51"/>
    </row>
    <row r="1303" spans="10:12" ht="20.25">
      <c r="J1303" s="51"/>
      <c r="K1303" s="51"/>
      <c r="L1303" s="51"/>
    </row>
    <row r="1304" spans="10:12" ht="20.25">
      <c r="J1304" s="51"/>
      <c r="K1304" s="51"/>
      <c r="L1304" s="51"/>
    </row>
    <row r="1305" spans="10:12" ht="20.25">
      <c r="J1305" s="51"/>
      <c r="K1305" s="51"/>
      <c r="L1305" s="51"/>
    </row>
    <row r="1306" spans="10:12" ht="20.25">
      <c r="J1306" s="51"/>
      <c r="K1306" s="51"/>
      <c r="L1306" s="51"/>
    </row>
    <row r="1307" spans="10:12" ht="20.25">
      <c r="J1307" s="51"/>
      <c r="K1307" s="51"/>
      <c r="L1307" s="51"/>
    </row>
    <row r="1308" spans="10:12" ht="20.25">
      <c r="J1308" s="51"/>
      <c r="K1308" s="51"/>
      <c r="L1308" s="51"/>
    </row>
    <row r="1309" spans="10:12" ht="20.25">
      <c r="J1309" s="51"/>
      <c r="K1309" s="51"/>
      <c r="L1309" s="51"/>
    </row>
    <row r="1310" spans="10:12" ht="20.25">
      <c r="J1310" s="51"/>
      <c r="K1310" s="51"/>
      <c r="L1310" s="51"/>
    </row>
    <row r="1311" spans="10:12" ht="20.25">
      <c r="J1311" s="51"/>
      <c r="K1311" s="51"/>
      <c r="L1311" s="51"/>
    </row>
    <row r="1312" spans="10:12" ht="20.25">
      <c r="J1312" s="51"/>
      <c r="K1312" s="51"/>
      <c r="L1312" s="51"/>
    </row>
    <row r="1313" spans="10:12" ht="20.25">
      <c r="J1313" s="51"/>
      <c r="K1313" s="51"/>
      <c r="L1313" s="51"/>
    </row>
    <row r="1314" spans="10:12" ht="20.25">
      <c r="J1314" s="51"/>
      <c r="K1314" s="51"/>
      <c r="L1314" s="51"/>
    </row>
    <row r="1315" spans="10:12" ht="20.25">
      <c r="J1315" s="51"/>
      <c r="K1315" s="51"/>
      <c r="L1315" s="51"/>
    </row>
    <row r="1316" spans="10:12" ht="20.25">
      <c r="J1316" s="51"/>
      <c r="K1316" s="51"/>
      <c r="L1316" s="51"/>
    </row>
    <row r="1317" spans="10:12" ht="20.25">
      <c r="J1317" s="51"/>
      <c r="K1317" s="51"/>
      <c r="L1317" s="51"/>
    </row>
    <row r="1318" spans="10:12" ht="20.25">
      <c r="J1318" s="51"/>
      <c r="K1318" s="51"/>
      <c r="L1318" s="51"/>
    </row>
    <row r="1319" spans="10:12" ht="20.25">
      <c r="J1319" s="51"/>
      <c r="K1319" s="51"/>
      <c r="L1319" s="51"/>
    </row>
    <row r="1320" spans="10:12" ht="20.25">
      <c r="J1320" s="51"/>
      <c r="K1320" s="51"/>
      <c r="L1320" s="51"/>
    </row>
    <row r="1321" spans="10:12" ht="20.25">
      <c r="J1321" s="51"/>
      <c r="K1321" s="51"/>
      <c r="L1321" s="51"/>
    </row>
    <row r="1322" spans="10:12" ht="20.25">
      <c r="J1322" s="51"/>
      <c r="K1322" s="51"/>
      <c r="L1322" s="51"/>
    </row>
    <row r="1323" spans="10:12" ht="20.25">
      <c r="J1323" s="51"/>
      <c r="K1323" s="51"/>
      <c r="L1323" s="51"/>
    </row>
    <row r="1324" spans="10:12" ht="20.25">
      <c r="J1324" s="51"/>
      <c r="K1324" s="51"/>
      <c r="L1324" s="51"/>
    </row>
    <row r="1325" spans="10:12" ht="20.25">
      <c r="J1325" s="51"/>
      <c r="K1325" s="51"/>
      <c r="L1325" s="51"/>
    </row>
    <row r="1326" spans="10:12" ht="20.25">
      <c r="J1326" s="51"/>
      <c r="K1326" s="51"/>
      <c r="L1326" s="51"/>
    </row>
    <row r="1327" spans="10:12" ht="20.25">
      <c r="J1327" s="51"/>
      <c r="K1327" s="51"/>
      <c r="L1327" s="51"/>
    </row>
    <row r="1328" spans="10:12" ht="20.25">
      <c r="J1328" s="51"/>
      <c r="K1328" s="51"/>
      <c r="L1328" s="51"/>
    </row>
    <row r="1329" spans="10:12" ht="20.25">
      <c r="J1329" s="51"/>
      <c r="K1329" s="51"/>
      <c r="L1329" s="51"/>
    </row>
    <row r="1330" spans="10:12" ht="20.25">
      <c r="J1330" s="51"/>
      <c r="K1330" s="51"/>
      <c r="L1330" s="51"/>
    </row>
    <row r="1331" spans="10:12" ht="20.25">
      <c r="J1331" s="51"/>
      <c r="K1331" s="51"/>
      <c r="L1331" s="51"/>
    </row>
    <row r="1332" spans="10:12" ht="20.25">
      <c r="J1332" s="51"/>
      <c r="K1332" s="51"/>
      <c r="L1332" s="51"/>
    </row>
    <row r="1333" spans="10:12" ht="20.25">
      <c r="J1333" s="51"/>
      <c r="K1333" s="51"/>
      <c r="L1333" s="51"/>
    </row>
    <row r="1334" spans="10:12" ht="20.25">
      <c r="J1334" s="51"/>
      <c r="K1334" s="51"/>
      <c r="L1334" s="51"/>
    </row>
    <row r="1335" spans="10:12" ht="20.25">
      <c r="J1335" s="51"/>
      <c r="K1335" s="51"/>
      <c r="L1335" s="51"/>
    </row>
    <row r="1336" spans="10:12" ht="20.25">
      <c r="J1336" s="51"/>
      <c r="K1336" s="51"/>
      <c r="L1336" s="51"/>
    </row>
    <row r="1337" spans="10:12" ht="20.25">
      <c r="J1337" s="51"/>
      <c r="K1337" s="51"/>
      <c r="L1337" s="51"/>
    </row>
    <row r="1338" spans="10:12" ht="20.25">
      <c r="J1338" s="51"/>
      <c r="K1338" s="51"/>
      <c r="L1338" s="51"/>
    </row>
    <row r="1339" spans="10:12" ht="20.25">
      <c r="J1339" s="51"/>
      <c r="K1339" s="51"/>
      <c r="L1339" s="51"/>
    </row>
    <row r="1340" spans="10:12" ht="20.25">
      <c r="J1340" s="51"/>
      <c r="K1340" s="51"/>
      <c r="L1340" s="51"/>
    </row>
    <row r="1341" spans="10:12" ht="20.25">
      <c r="J1341" s="51"/>
      <c r="K1341" s="51"/>
      <c r="L1341" s="51"/>
    </row>
    <row r="1342" spans="10:12" ht="20.25">
      <c r="J1342" s="51"/>
      <c r="K1342" s="51"/>
      <c r="L1342" s="51"/>
    </row>
    <row r="1343" spans="10:12" ht="20.25">
      <c r="J1343" s="51"/>
      <c r="K1343" s="51"/>
      <c r="L1343" s="51"/>
    </row>
    <row r="1344" spans="10:12" ht="20.25">
      <c r="J1344" s="51"/>
      <c r="K1344" s="51"/>
      <c r="L1344" s="51"/>
    </row>
    <row r="1345" spans="10:12" ht="20.25">
      <c r="J1345" s="51"/>
      <c r="K1345" s="51"/>
      <c r="L1345" s="51"/>
    </row>
    <row r="1346" spans="10:12" ht="20.25">
      <c r="J1346" s="51"/>
      <c r="K1346" s="51"/>
      <c r="L1346" s="51"/>
    </row>
    <row r="1347" spans="10:12" ht="20.25">
      <c r="J1347" s="51"/>
      <c r="K1347" s="51"/>
      <c r="L1347" s="51"/>
    </row>
    <row r="1348" spans="10:12" ht="20.25">
      <c r="J1348" s="51"/>
      <c r="K1348" s="51"/>
      <c r="L1348" s="51"/>
    </row>
    <row r="1349" spans="10:12" ht="20.25">
      <c r="J1349" s="51"/>
      <c r="K1349" s="51"/>
      <c r="L1349" s="51"/>
    </row>
    <row r="1350" spans="10:12" ht="20.25">
      <c r="J1350" s="51"/>
      <c r="K1350" s="51"/>
      <c r="L1350" s="51"/>
    </row>
    <row r="1351" spans="10:12" ht="20.25">
      <c r="J1351" s="51"/>
      <c r="K1351" s="51"/>
      <c r="L1351" s="51"/>
    </row>
    <row r="1352" spans="10:12" ht="20.25">
      <c r="J1352" s="51"/>
      <c r="K1352" s="51"/>
      <c r="L1352" s="51"/>
    </row>
    <row r="1353" spans="10:12" ht="20.25">
      <c r="J1353" s="51"/>
      <c r="K1353" s="51"/>
      <c r="L1353" s="51"/>
    </row>
    <row r="1354" spans="10:12" ht="20.25">
      <c r="J1354" s="51"/>
      <c r="K1354" s="51"/>
      <c r="L1354" s="51"/>
    </row>
    <row r="1355" spans="10:12" ht="20.25">
      <c r="J1355" s="51"/>
      <c r="K1355" s="51"/>
      <c r="L1355" s="51"/>
    </row>
    <row r="1356" spans="10:12" ht="20.25">
      <c r="J1356" s="51"/>
      <c r="K1356" s="51"/>
      <c r="L1356" s="51"/>
    </row>
    <row r="1357" spans="10:12" ht="20.25">
      <c r="J1357" s="51"/>
      <c r="K1357" s="51"/>
      <c r="L1357" s="51"/>
    </row>
    <row r="1358" spans="10:12" ht="20.25">
      <c r="J1358" s="51"/>
      <c r="K1358" s="51"/>
      <c r="L1358" s="51"/>
    </row>
    <row r="1359" spans="10:12" ht="20.25">
      <c r="J1359" s="51"/>
      <c r="K1359" s="51"/>
      <c r="L1359" s="51"/>
    </row>
    <row r="1360" spans="10:12" ht="20.25">
      <c r="J1360" s="51"/>
      <c r="K1360" s="51"/>
      <c r="L1360" s="51"/>
    </row>
    <row r="1361" spans="10:12" ht="20.25">
      <c r="J1361" s="51"/>
      <c r="K1361" s="51"/>
      <c r="L1361" s="51"/>
    </row>
    <row r="1362" spans="10:12" ht="20.25">
      <c r="J1362" s="51"/>
      <c r="K1362" s="51"/>
      <c r="L1362" s="51"/>
    </row>
    <row r="1363" spans="10:12" ht="20.25">
      <c r="J1363" s="51"/>
      <c r="K1363" s="51"/>
      <c r="L1363" s="51"/>
    </row>
    <row r="1364" spans="10:12" ht="20.25">
      <c r="J1364" s="51"/>
      <c r="K1364" s="51"/>
      <c r="L1364" s="51"/>
    </row>
    <row r="1365" spans="10:12" ht="20.25">
      <c r="J1365" s="51"/>
      <c r="K1365" s="51"/>
      <c r="L1365" s="51"/>
    </row>
    <row r="1366" spans="10:12" ht="20.25">
      <c r="J1366" s="51"/>
      <c r="K1366" s="51"/>
      <c r="L1366" s="51"/>
    </row>
    <row r="1367" spans="10:12" ht="20.25">
      <c r="J1367" s="51"/>
      <c r="K1367" s="51"/>
      <c r="L1367" s="51"/>
    </row>
    <row r="1368" spans="10:12" ht="20.25">
      <c r="J1368" s="51"/>
      <c r="K1368" s="51"/>
      <c r="L1368" s="51"/>
    </row>
    <row r="1369" spans="10:12" ht="20.25">
      <c r="J1369" s="51"/>
      <c r="K1369" s="51"/>
      <c r="L1369" s="51"/>
    </row>
    <row r="1370" spans="10:12" ht="20.25">
      <c r="J1370" s="51"/>
      <c r="K1370" s="51"/>
      <c r="L1370" s="51"/>
    </row>
    <row r="1371" spans="10:12" ht="20.25">
      <c r="J1371" s="51"/>
      <c r="K1371" s="51"/>
      <c r="L1371" s="51"/>
    </row>
    <row r="1372" spans="10:12" ht="20.25">
      <c r="J1372" s="51"/>
      <c r="K1372" s="51"/>
      <c r="L1372" s="51"/>
    </row>
    <row r="1373" spans="10:12" ht="20.25">
      <c r="J1373" s="51"/>
      <c r="K1373" s="51"/>
      <c r="L1373" s="51"/>
    </row>
    <row r="1374" spans="10:12" ht="20.25">
      <c r="J1374" s="51"/>
      <c r="K1374" s="51"/>
      <c r="L1374" s="51"/>
    </row>
    <row r="1375" spans="10:12" ht="20.25">
      <c r="J1375" s="51"/>
      <c r="K1375" s="51"/>
      <c r="L1375" s="51"/>
    </row>
    <row r="1376" spans="10:12" ht="20.25">
      <c r="J1376" s="51"/>
      <c r="K1376" s="51"/>
      <c r="L1376" s="51"/>
    </row>
    <row r="1377" spans="10:12" ht="20.25">
      <c r="J1377" s="51"/>
      <c r="K1377" s="51"/>
      <c r="L1377" s="51"/>
    </row>
    <row r="1378" spans="10:12" ht="20.25">
      <c r="J1378" s="51"/>
      <c r="K1378" s="51"/>
      <c r="L1378" s="51"/>
    </row>
    <row r="1379" spans="10:12" ht="20.25">
      <c r="J1379" s="51"/>
      <c r="K1379" s="51"/>
      <c r="L1379" s="51"/>
    </row>
    <row r="1380" spans="10:12" ht="20.25">
      <c r="J1380" s="51"/>
      <c r="K1380" s="51"/>
      <c r="L1380" s="51"/>
    </row>
    <row r="1381" spans="10:12" ht="20.25">
      <c r="J1381" s="51"/>
      <c r="K1381" s="51"/>
      <c r="L1381" s="51"/>
    </row>
    <row r="1382" spans="10:12" ht="20.25">
      <c r="J1382" s="51"/>
      <c r="K1382" s="51"/>
      <c r="L1382" s="51"/>
    </row>
    <row r="1383" spans="10:12" ht="20.25">
      <c r="J1383" s="51"/>
      <c r="K1383" s="51"/>
      <c r="L1383" s="51"/>
    </row>
    <row r="1384" spans="10:12" ht="20.25">
      <c r="J1384" s="51"/>
      <c r="K1384" s="51"/>
      <c r="L1384" s="51"/>
    </row>
    <row r="1385" spans="10:12" ht="20.25">
      <c r="J1385" s="51"/>
      <c r="K1385" s="51"/>
      <c r="L1385" s="51"/>
    </row>
    <row r="1386" spans="10:12" ht="20.25">
      <c r="J1386" s="51"/>
      <c r="K1386" s="51"/>
      <c r="L1386" s="51"/>
    </row>
    <row r="1387" spans="10:12" ht="20.25">
      <c r="J1387" s="51"/>
      <c r="K1387" s="51"/>
      <c r="L1387" s="51"/>
    </row>
    <row r="1388" spans="10:12" ht="20.25">
      <c r="J1388" s="51"/>
      <c r="K1388" s="51"/>
      <c r="L1388" s="51"/>
    </row>
    <row r="1389" spans="10:12" ht="20.25">
      <c r="J1389" s="51"/>
      <c r="K1389" s="51"/>
      <c r="L1389" s="51"/>
    </row>
    <row r="1390" spans="10:12" ht="20.25">
      <c r="J1390" s="51"/>
      <c r="K1390" s="51"/>
      <c r="L1390" s="51"/>
    </row>
    <row r="1391" spans="10:12" ht="20.25">
      <c r="J1391" s="51"/>
      <c r="K1391" s="51"/>
      <c r="L1391" s="51"/>
    </row>
    <row r="1392" spans="10:12" ht="20.25">
      <c r="J1392" s="51"/>
      <c r="K1392" s="51"/>
      <c r="L1392" s="51"/>
    </row>
    <row r="1393" spans="10:12" ht="20.25">
      <c r="J1393" s="51"/>
      <c r="K1393" s="51"/>
      <c r="L1393" s="51"/>
    </row>
    <row r="1394" spans="10:12" ht="20.25">
      <c r="J1394" s="51"/>
      <c r="K1394" s="51"/>
      <c r="L1394" s="51"/>
    </row>
    <row r="1395" spans="10:12" ht="20.25">
      <c r="J1395" s="51"/>
      <c r="K1395" s="51"/>
      <c r="L1395" s="51"/>
    </row>
    <row r="1396" spans="10:12" ht="20.25">
      <c r="J1396" s="51"/>
      <c r="K1396" s="51"/>
      <c r="L1396" s="51"/>
    </row>
    <row r="1397" spans="10:12" ht="20.25">
      <c r="J1397" s="51"/>
      <c r="K1397" s="51"/>
      <c r="L1397" s="51"/>
    </row>
    <row r="1398" spans="10:12" ht="20.25">
      <c r="J1398" s="51"/>
      <c r="K1398" s="51"/>
      <c r="L1398" s="51"/>
    </row>
    <row r="1399" spans="10:12" ht="20.25">
      <c r="J1399" s="51"/>
      <c r="K1399" s="51"/>
      <c r="L1399" s="51"/>
    </row>
    <row r="1400" spans="10:12" ht="20.25">
      <c r="J1400" s="51"/>
      <c r="K1400" s="51"/>
      <c r="L1400" s="51"/>
    </row>
    <row r="1401" spans="10:12" ht="20.25">
      <c r="J1401" s="51"/>
      <c r="K1401" s="51"/>
      <c r="L1401" s="51"/>
    </row>
    <row r="1402" spans="10:12" ht="20.25">
      <c r="J1402" s="51"/>
      <c r="K1402" s="51"/>
      <c r="L1402" s="51"/>
    </row>
    <row r="1403" spans="10:12" ht="20.25">
      <c r="J1403" s="51"/>
      <c r="K1403" s="51"/>
      <c r="L1403" s="51"/>
    </row>
    <row r="1404" spans="10:12" ht="20.25">
      <c r="J1404" s="51"/>
      <c r="K1404" s="51"/>
      <c r="L1404" s="51"/>
    </row>
    <row r="1405" spans="10:12" ht="20.25">
      <c r="J1405" s="51"/>
      <c r="K1405" s="51"/>
      <c r="L1405" s="51"/>
    </row>
    <row r="1406" spans="10:12" ht="20.25">
      <c r="J1406" s="51"/>
      <c r="K1406" s="51"/>
      <c r="L1406" s="51"/>
    </row>
    <row r="1407" spans="10:12" ht="20.25">
      <c r="J1407" s="51"/>
      <c r="K1407" s="51"/>
      <c r="L1407" s="51"/>
    </row>
    <row r="1408" spans="10:12" ht="20.25">
      <c r="J1408" s="51"/>
      <c r="K1408" s="51"/>
      <c r="L1408" s="51"/>
    </row>
    <row r="1409" spans="10:12" ht="20.25">
      <c r="J1409" s="51"/>
      <c r="K1409" s="51"/>
      <c r="L1409" s="51"/>
    </row>
    <row r="1410" spans="10:12" ht="20.25">
      <c r="J1410" s="51"/>
      <c r="K1410" s="51"/>
      <c r="L1410" s="51"/>
    </row>
    <row r="1411" spans="10:12" ht="20.25">
      <c r="J1411" s="51"/>
      <c r="K1411" s="51"/>
      <c r="L1411" s="51"/>
    </row>
    <row r="1412" spans="10:12" ht="20.25">
      <c r="J1412" s="51"/>
      <c r="K1412" s="51"/>
      <c r="L1412" s="51"/>
    </row>
    <row r="1413" spans="10:12" ht="20.25">
      <c r="J1413" s="51"/>
      <c r="K1413" s="51"/>
      <c r="L1413" s="51"/>
    </row>
    <row r="1414" spans="10:12" ht="20.25">
      <c r="J1414" s="51"/>
      <c r="K1414" s="51"/>
      <c r="L1414" s="51"/>
    </row>
    <row r="1415" spans="10:12" ht="20.25">
      <c r="J1415" s="51"/>
      <c r="K1415" s="51"/>
      <c r="L1415" s="51"/>
    </row>
    <row r="1416" spans="10:12" ht="20.25">
      <c r="J1416" s="51"/>
      <c r="K1416" s="51"/>
      <c r="L1416" s="51"/>
    </row>
    <row r="1417" spans="10:12" ht="20.25">
      <c r="J1417" s="51"/>
      <c r="K1417" s="51"/>
      <c r="L1417" s="51"/>
    </row>
    <row r="1418" spans="10:12" ht="20.25">
      <c r="J1418" s="51"/>
      <c r="K1418" s="51"/>
      <c r="L1418" s="51"/>
    </row>
    <row r="1419" spans="10:12" ht="20.25">
      <c r="J1419" s="51"/>
      <c r="K1419" s="51"/>
      <c r="L1419" s="51"/>
    </row>
    <row r="1420" spans="10:12" ht="20.25">
      <c r="J1420" s="51"/>
      <c r="K1420" s="51"/>
      <c r="L1420" s="51"/>
    </row>
    <row r="1421" spans="10:12" ht="20.25">
      <c r="J1421" s="51"/>
      <c r="K1421" s="51"/>
      <c r="L1421" s="51"/>
    </row>
    <row r="1422" spans="10:12" ht="20.25">
      <c r="J1422" s="51"/>
      <c r="K1422" s="51"/>
      <c r="L1422" s="51"/>
    </row>
    <row r="1423" spans="10:12" ht="20.25">
      <c r="J1423" s="51"/>
      <c r="K1423" s="51"/>
      <c r="L1423" s="51"/>
    </row>
    <row r="1424" spans="10:12" ht="20.25">
      <c r="J1424" s="51"/>
      <c r="K1424" s="51"/>
      <c r="L1424" s="51"/>
    </row>
    <row r="1425" spans="10:12" ht="20.25">
      <c r="J1425" s="51"/>
      <c r="K1425" s="51"/>
      <c r="L1425" s="51"/>
    </row>
    <row r="1426" spans="10:12" ht="20.25">
      <c r="J1426" s="51"/>
      <c r="K1426" s="51"/>
      <c r="L1426" s="51"/>
    </row>
    <row r="1427" spans="10:12" ht="20.25">
      <c r="J1427" s="51"/>
      <c r="K1427" s="51"/>
      <c r="L1427" s="51"/>
    </row>
    <row r="1428" spans="10:12" ht="20.25">
      <c r="J1428" s="51"/>
      <c r="K1428" s="51"/>
      <c r="L1428" s="51"/>
    </row>
    <row r="1429" spans="10:12" ht="20.25">
      <c r="J1429" s="51"/>
      <c r="K1429" s="51"/>
      <c r="L1429" s="51"/>
    </row>
    <row r="1430" spans="10:12" ht="20.25">
      <c r="J1430" s="51"/>
      <c r="K1430" s="51"/>
      <c r="L1430" s="51"/>
    </row>
    <row r="1431" spans="10:12" ht="20.25">
      <c r="J1431" s="51"/>
      <c r="K1431" s="51"/>
      <c r="L1431" s="51"/>
    </row>
    <row r="1432" spans="10:12" ht="20.25">
      <c r="J1432" s="51"/>
      <c r="K1432" s="51"/>
      <c r="L1432" s="51"/>
    </row>
    <row r="1433" spans="10:12" ht="20.25">
      <c r="J1433" s="51"/>
      <c r="K1433" s="51"/>
      <c r="L1433" s="51"/>
    </row>
    <row r="1434" spans="10:12" ht="20.25">
      <c r="J1434" s="51"/>
      <c r="K1434" s="51"/>
      <c r="L1434" s="51"/>
    </row>
    <row r="1435" spans="10:12" ht="20.25">
      <c r="J1435" s="51"/>
      <c r="K1435" s="51"/>
      <c r="L1435" s="51"/>
    </row>
    <row r="1436" spans="10:12" ht="20.25">
      <c r="J1436" s="51"/>
      <c r="K1436" s="51"/>
      <c r="L1436" s="51"/>
    </row>
    <row r="1437" spans="10:12" ht="20.25">
      <c r="J1437" s="51"/>
      <c r="K1437" s="51"/>
      <c r="L1437" s="51"/>
    </row>
    <row r="1438" spans="10:12" ht="20.25">
      <c r="J1438" s="51"/>
      <c r="K1438" s="51"/>
      <c r="L1438" s="51"/>
    </row>
    <row r="1439" spans="10:12" ht="20.25">
      <c r="J1439" s="51"/>
      <c r="K1439" s="51"/>
      <c r="L1439" s="51"/>
    </row>
    <row r="1440" spans="10:12" ht="20.25">
      <c r="J1440" s="51"/>
      <c r="K1440" s="51"/>
      <c r="L1440" s="51"/>
    </row>
    <row r="1441" spans="10:12" ht="20.25">
      <c r="J1441" s="51"/>
      <c r="K1441" s="51"/>
      <c r="L1441" s="51"/>
    </row>
    <row r="1442" spans="10:12" ht="20.25">
      <c r="J1442" s="51"/>
      <c r="K1442" s="51"/>
      <c r="L1442" s="51"/>
    </row>
    <row r="1443" spans="10:12" ht="20.25">
      <c r="J1443" s="51"/>
      <c r="K1443" s="51"/>
      <c r="L1443" s="51"/>
    </row>
    <row r="1444" spans="10:12" ht="20.25">
      <c r="J1444" s="51"/>
      <c r="K1444" s="51"/>
      <c r="L1444" s="51"/>
    </row>
    <row r="1445" spans="10:12" ht="20.25">
      <c r="J1445" s="51"/>
      <c r="K1445" s="51"/>
      <c r="L1445" s="51"/>
    </row>
    <row r="1446" spans="10:12" ht="20.25">
      <c r="J1446" s="51"/>
      <c r="K1446" s="51"/>
      <c r="L1446" s="51"/>
    </row>
    <row r="1447" spans="10:12" ht="20.25">
      <c r="J1447" s="51"/>
      <c r="K1447" s="51"/>
      <c r="L1447" s="51"/>
    </row>
    <row r="1448" spans="10:12" ht="20.25">
      <c r="J1448" s="51"/>
      <c r="K1448" s="51"/>
      <c r="L1448" s="51"/>
    </row>
    <row r="1449" spans="10:12" ht="20.25">
      <c r="J1449" s="51"/>
      <c r="K1449" s="51"/>
      <c r="L1449" s="51"/>
    </row>
    <row r="1450" spans="10:12" ht="20.25">
      <c r="J1450" s="51"/>
      <c r="K1450" s="51"/>
      <c r="L1450" s="51"/>
    </row>
    <row r="1451" spans="10:12" ht="20.25">
      <c r="J1451" s="51"/>
      <c r="K1451" s="51"/>
      <c r="L1451" s="51"/>
    </row>
    <row r="1452" spans="10:12" ht="20.25">
      <c r="J1452" s="51"/>
      <c r="K1452" s="51"/>
      <c r="L1452" s="51"/>
    </row>
    <row r="1453" spans="10:12" ht="20.25">
      <c r="J1453" s="51"/>
      <c r="K1453" s="51"/>
      <c r="L1453" s="51"/>
    </row>
    <row r="1454" spans="10:12" ht="20.25">
      <c r="J1454" s="51"/>
      <c r="K1454" s="51"/>
      <c r="L1454" s="51"/>
    </row>
    <row r="1455" spans="10:12" ht="20.25">
      <c r="J1455" s="51"/>
      <c r="K1455" s="51"/>
      <c r="L1455" s="51"/>
    </row>
    <row r="1456" spans="10:12" ht="20.25">
      <c r="J1456" s="51"/>
      <c r="K1456" s="51"/>
      <c r="L1456" s="51"/>
    </row>
    <row r="1457" spans="10:12" ht="20.25">
      <c r="J1457" s="51"/>
      <c r="K1457" s="51"/>
      <c r="L1457" s="51"/>
    </row>
    <row r="1458" spans="10:12" ht="20.25">
      <c r="J1458" s="51"/>
      <c r="K1458" s="51"/>
      <c r="L1458" s="51"/>
    </row>
    <row r="1459" spans="10:12" ht="20.25">
      <c r="J1459" s="51"/>
      <c r="K1459" s="51"/>
      <c r="L1459" s="51"/>
    </row>
    <row r="1460" spans="10:12" ht="20.25">
      <c r="J1460" s="51"/>
      <c r="K1460" s="51"/>
      <c r="L1460" s="51"/>
    </row>
    <row r="1461" spans="10:12" ht="20.25">
      <c r="J1461" s="51"/>
      <c r="K1461" s="51"/>
      <c r="L1461" s="51"/>
    </row>
    <row r="1462" spans="10:12" ht="20.25">
      <c r="J1462" s="51"/>
      <c r="K1462" s="51"/>
      <c r="L1462" s="51"/>
    </row>
    <row r="1463" spans="10:12" ht="20.25">
      <c r="J1463" s="51"/>
      <c r="K1463" s="51"/>
      <c r="L1463" s="51"/>
    </row>
    <row r="1464" spans="10:12" ht="20.25">
      <c r="J1464" s="51"/>
      <c r="K1464" s="51"/>
      <c r="L1464" s="51"/>
    </row>
    <row r="1465" spans="10:12" ht="20.25">
      <c r="J1465" s="51"/>
      <c r="K1465" s="51"/>
      <c r="L1465" s="51"/>
    </row>
    <row r="1466" spans="10:12" ht="20.25">
      <c r="J1466" s="51"/>
      <c r="K1466" s="51"/>
      <c r="L1466" s="51"/>
    </row>
    <row r="1467" spans="10:12" ht="20.25">
      <c r="J1467" s="51"/>
      <c r="K1467" s="51"/>
      <c r="L1467" s="51"/>
    </row>
    <row r="1468" spans="10:12" ht="20.25">
      <c r="J1468" s="51"/>
      <c r="K1468" s="51"/>
      <c r="L1468" s="51"/>
    </row>
    <row r="1469" spans="10:12" ht="20.25">
      <c r="J1469" s="51"/>
      <c r="K1469" s="51"/>
      <c r="L1469" s="51"/>
    </row>
    <row r="1470" spans="10:12" ht="20.25">
      <c r="J1470" s="51"/>
      <c r="K1470" s="51"/>
      <c r="L1470" s="51"/>
    </row>
    <row r="1471" spans="10:12" ht="20.25">
      <c r="J1471" s="51"/>
      <c r="K1471" s="51"/>
      <c r="L1471" s="51"/>
    </row>
    <row r="1472" spans="10:12" ht="20.25">
      <c r="J1472" s="51"/>
      <c r="K1472" s="51"/>
      <c r="L1472" s="51"/>
    </row>
    <row r="1473" spans="10:12" ht="20.25">
      <c r="J1473" s="51"/>
      <c r="K1473" s="51"/>
      <c r="L1473" s="51"/>
    </row>
    <row r="1474" spans="10:12" ht="20.25">
      <c r="J1474" s="51"/>
      <c r="K1474" s="51"/>
      <c r="L1474" s="51"/>
    </row>
    <row r="1475" spans="10:12" ht="20.25">
      <c r="J1475" s="51"/>
      <c r="K1475" s="51"/>
      <c r="L1475" s="51"/>
    </row>
    <row r="1476" spans="10:12" ht="20.25">
      <c r="J1476" s="51"/>
      <c r="K1476" s="51"/>
      <c r="L1476" s="51"/>
    </row>
    <row r="1477" spans="10:12" ht="20.25">
      <c r="J1477" s="51"/>
      <c r="K1477" s="51"/>
      <c r="L1477" s="51"/>
    </row>
    <row r="1478" spans="10:12" ht="20.25">
      <c r="J1478" s="51"/>
      <c r="K1478" s="51"/>
      <c r="L1478" s="51"/>
    </row>
    <row r="1479" spans="10:12" ht="20.25">
      <c r="J1479" s="51"/>
      <c r="K1479" s="51"/>
      <c r="L1479" s="51"/>
    </row>
    <row r="1480" spans="10:12" ht="20.25">
      <c r="J1480" s="51"/>
      <c r="K1480" s="51"/>
      <c r="L1480" s="51"/>
    </row>
    <row r="1481" spans="10:12" ht="20.25">
      <c r="J1481" s="51"/>
      <c r="K1481" s="51"/>
      <c r="L1481" s="51"/>
    </row>
    <row r="1482" spans="10:12" ht="20.25">
      <c r="J1482" s="51"/>
      <c r="K1482" s="51"/>
      <c r="L1482" s="51"/>
    </row>
    <row r="1483" spans="10:12" ht="20.25">
      <c r="J1483" s="51"/>
      <c r="K1483" s="51"/>
      <c r="L1483" s="51"/>
    </row>
    <row r="1484" spans="10:12" ht="20.25">
      <c r="J1484" s="51"/>
      <c r="K1484" s="51"/>
      <c r="L1484" s="51"/>
    </row>
    <row r="1485" spans="10:12" ht="20.25">
      <c r="J1485" s="51"/>
      <c r="K1485" s="51"/>
      <c r="L1485" s="51"/>
    </row>
    <row r="1486" spans="10:12" ht="20.25">
      <c r="J1486" s="51"/>
      <c r="K1486" s="51"/>
      <c r="L1486" s="51"/>
    </row>
    <row r="1487" spans="10:12" ht="20.25">
      <c r="J1487" s="51"/>
      <c r="K1487" s="51"/>
      <c r="L1487" s="51"/>
    </row>
    <row r="1488" spans="10:12" ht="20.25">
      <c r="J1488" s="51"/>
      <c r="K1488" s="51"/>
      <c r="L1488" s="51"/>
    </row>
    <row r="1489" spans="10:12" ht="20.25">
      <c r="J1489" s="51"/>
      <c r="K1489" s="51"/>
      <c r="L1489" s="51"/>
    </row>
    <row r="1490" spans="10:12" ht="20.25">
      <c r="J1490" s="51"/>
      <c r="K1490" s="51"/>
      <c r="L1490" s="51"/>
    </row>
    <row r="1491" spans="10:12" ht="20.25">
      <c r="J1491" s="51"/>
      <c r="K1491" s="51"/>
      <c r="L1491" s="51"/>
    </row>
    <row r="1492" spans="10:12" ht="20.25">
      <c r="J1492" s="51"/>
      <c r="K1492" s="51"/>
      <c r="L1492" s="51"/>
    </row>
    <row r="1493" spans="10:12" ht="20.25">
      <c r="J1493" s="51"/>
      <c r="K1493" s="51"/>
      <c r="L1493" s="51"/>
    </row>
    <row r="1494" spans="10:12" ht="20.25">
      <c r="J1494" s="51"/>
      <c r="K1494" s="51"/>
      <c r="L1494" s="51"/>
    </row>
    <row r="1495" spans="10:12" ht="20.25">
      <c r="J1495" s="51"/>
      <c r="K1495" s="51"/>
      <c r="L1495" s="51"/>
    </row>
    <row r="1496" spans="10:12" ht="20.25">
      <c r="J1496" s="51"/>
      <c r="K1496" s="51"/>
      <c r="L1496" s="51"/>
    </row>
    <row r="1497" spans="10:12" ht="20.25">
      <c r="J1497" s="51"/>
      <c r="K1497" s="51"/>
      <c r="L1497" s="51"/>
    </row>
    <row r="1498" spans="10:12" ht="20.25">
      <c r="J1498" s="51"/>
      <c r="K1498" s="51"/>
      <c r="L1498" s="51"/>
    </row>
    <row r="1499" spans="10:12" ht="20.25">
      <c r="J1499" s="51"/>
      <c r="K1499" s="51"/>
      <c r="L1499" s="51"/>
    </row>
    <row r="1500" spans="10:12" ht="20.25">
      <c r="J1500" s="51"/>
      <c r="K1500" s="51"/>
      <c r="L1500" s="51"/>
    </row>
    <row r="1501" spans="10:12" ht="20.25">
      <c r="J1501" s="51"/>
      <c r="K1501" s="51"/>
      <c r="L1501" s="51"/>
    </row>
    <row r="1502" spans="10:12" ht="20.25">
      <c r="J1502" s="51"/>
      <c r="K1502" s="51"/>
      <c r="L1502" s="51"/>
    </row>
    <row r="1503" spans="10:12" ht="20.25">
      <c r="J1503" s="51"/>
      <c r="K1503" s="51"/>
      <c r="L1503" s="51"/>
    </row>
    <row r="1504" spans="10:12" ht="20.25">
      <c r="J1504" s="51"/>
      <c r="K1504" s="51"/>
      <c r="L1504" s="51"/>
    </row>
    <row r="1505" spans="10:12" ht="20.25">
      <c r="J1505" s="51"/>
      <c r="K1505" s="51"/>
      <c r="L1505" s="51"/>
    </row>
    <row r="1506" spans="10:12" ht="20.25">
      <c r="J1506" s="51"/>
      <c r="K1506" s="51"/>
      <c r="L1506" s="51"/>
    </row>
    <row r="1507" spans="10:12" ht="20.25">
      <c r="J1507" s="51"/>
      <c r="K1507" s="51"/>
      <c r="L1507" s="51"/>
    </row>
    <row r="1508" spans="10:12" ht="20.25">
      <c r="J1508" s="51"/>
      <c r="K1508" s="51"/>
      <c r="L1508" s="51"/>
    </row>
    <row r="1509" spans="10:12" ht="20.25">
      <c r="J1509" s="51"/>
      <c r="K1509" s="51"/>
      <c r="L1509" s="51"/>
    </row>
    <row r="1510" spans="10:12" ht="20.25">
      <c r="J1510" s="51"/>
      <c r="K1510" s="51"/>
      <c r="L1510" s="51"/>
    </row>
    <row r="1511" spans="10:12" ht="20.25">
      <c r="J1511" s="51"/>
      <c r="K1511" s="51"/>
      <c r="L1511" s="51"/>
    </row>
    <row r="1512" spans="10:12" ht="20.25">
      <c r="J1512" s="51"/>
      <c r="K1512" s="51"/>
      <c r="L1512" s="51"/>
    </row>
    <row r="1513" spans="10:12" ht="20.25">
      <c r="J1513" s="51"/>
      <c r="K1513" s="51"/>
      <c r="L1513" s="51"/>
    </row>
    <row r="1514" spans="10:12" ht="20.25">
      <c r="J1514" s="51"/>
      <c r="K1514" s="51"/>
      <c r="L1514" s="51"/>
    </row>
    <row r="1515" spans="10:12" ht="20.25">
      <c r="J1515" s="51"/>
      <c r="K1515" s="51"/>
      <c r="L1515" s="51"/>
    </row>
    <row r="1516" spans="10:12" ht="20.25">
      <c r="J1516" s="51"/>
      <c r="K1516" s="51"/>
      <c r="L1516" s="51"/>
    </row>
    <row r="1517" spans="10:12" ht="20.25">
      <c r="J1517" s="51"/>
      <c r="K1517" s="51"/>
      <c r="L1517" s="51"/>
    </row>
    <row r="1518" spans="10:12" ht="20.25">
      <c r="J1518" s="51"/>
      <c r="K1518" s="51"/>
      <c r="L1518" s="51"/>
    </row>
    <row r="1519" spans="10:12" ht="20.25">
      <c r="J1519" s="51"/>
      <c r="K1519" s="51"/>
      <c r="L1519" s="51"/>
    </row>
    <row r="1520" spans="10:12" ht="20.25">
      <c r="J1520" s="51"/>
      <c r="K1520" s="51"/>
      <c r="L1520" s="51"/>
    </row>
    <row r="1521" spans="10:12" ht="20.25">
      <c r="J1521" s="51"/>
      <c r="K1521" s="51"/>
      <c r="L1521" s="51"/>
    </row>
    <row r="1522" spans="10:12" ht="20.25">
      <c r="J1522" s="51"/>
      <c r="K1522" s="51"/>
      <c r="L1522" s="51"/>
    </row>
    <row r="1523" spans="10:12" ht="20.25">
      <c r="J1523" s="51"/>
      <c r="K1523" s="51"/>
      <c r="L1523" s="51"/>
    </row>
    <row r="1524" spans="10:12" ht="20.25">
      <c r="J1524" s="51"/>
      <c r="K1524" s="51"/>
      <c r="L1524" s="51"/>
    </row>
    <row r="1525" spans="10:12" ht="20.25">
      <c r="J1525" s="51"/>
      <c r="K1525" s="51"/>
      <c r="L1525" s="51"/>
    </row>
    <row r="1526" spans="10:12" ht="20.25">
      <c r="J1526" s="51"/>
      <c r="K1526" s="51"/>
      <c r="L1526" s="51"/>
    </row>
    <row r="1527" spans="10:12" ht="20.25">
      <c r="J1527" s="51"/>
      <c r="K1527" s="51"/>
      <c r="L1527" s="51"/>
    </row>
    <row r="1528" spans="10:12" ht="20.25">
      <c r="J1528" s="51"/>
      <c r="K1528" s="51"/>
      <c r="L1528" s="51"/>
    </row>
    <row r="1529" spans="10:12" ht="20.25">
      <c r="J1529" s="51"/>
      <c r="K1529" s="51"/>
      <c r="L1529" s="51"/>
    </row>
    <row r="1530" spans="10:12" ht="20.25">
      <c r="J1530" s="51"/>
      <c r="K1530" s="51"/>
      <c r="L1530" s="51"/>
    </row>
    <row r="1531" spans="10:12" ht="20.25">
      <c r="J1531" s="51"/>
      <c r="K1531" s="51"/>
      <c r="L1531" s="51"/>
    </row>
    <row r="1532" spans="10:12" ht="20.25">
      <c r="J1532" s="51"/>
      <c r="K1532" s="51"/>
      <c r="L1532" s="51"/>
    </row>
    <row r="1533" spans="10:12" ht="20.25">
      <c r="J1533" s="51"/>
      <c r="K1533" s="51"/>
      <c r="L1533" s="51"/>
    </row>
    <row r="1534" spans="10:12" ht="20.25">
      <c r="J1534" s="51"/>
      <c r="K1534" s="51"/>
      <c r="L1534" s="51"/>
    </row>
    <row r="1535" spans="10:12" ht="20.25">
      <c r="J1535" s="51"/>
      <c r="K1535" s="51"/>
      <c r="L1535" s="51"/>
    </row>
    <row r="1536" spans="10:12" ht="20.25">
      <c r="J1536" s="51"/>
      <c r="K1536" s="51"/>
      <c r="L1536" s="51"/>
    </row>
    <row r="1537" spans="10:12" ht="20.25">
      <c r="J1537" s="51"/>
      <c r="K1537" s="51"/>
      <c r="L1537" s="51"/>
    </row>
    <row r="1538" spans="10:12" ht="20.25">
      <c r="J1538" s="51"/>
      <c r="K1538" s="51"/>
      <c r="L1538" s="51"/>
    </row>
    <row r="1539" spans="10:12" ht="20.25">
      <c r="J1539" s="51"/>
      <c r="K1539" s="51"/>
      <c r="L1539" s="51"/>
    </row>
    <row r="1540" spans="10:12" ht="20.25">
      <c r="J1540" s="51"/>
      <c r="K1540" s="51"/>
      <c r="L1540" s="51"/>
    </row>
    <row r="1541" spans="10:12" ht="20.25">
      <c r="J1541" s="51"/>
      <c r="K1541" s="51"/>
      <c r="L1541" s="51"/>
    </row>
    <row r="1542" spans="10:12" ht="20.25">
      <c r="J1542" s="51"/>
      <c r="K1542" s="51"/>
      <c r="L1542" s="51"/>
    </row>
    <row r="1543" spans="10:12" ht="20.25">
      <c r="J1543" s="51"/>
      <c r="K1543" s="51"/>
      <c r="L1543" s="51"/>
    </row>
    <row r="1544" spans="10:12" ht="20.25">
      <c r="J1544" s="51"/>
      <c r="K1544" s="51"/>
      <c r="L1544" s="51"/>
    </row>
    <row r="1545" spans="10:12" ht="20.25">
      <c r="J1545" s="51"/>
      <c r="K1545" s="51"/>
      <c r="L1545" s="51"/>
    </row>
    <row r="1546" spans="10:12" ht="20.25">
      <c r="J1546" s="51"/>
      <c r="K1546" s="51"/>
      <c r="L1546" s="51"/>
    </row>
    <row r="1547" spans="10:12" ht="20.25">
      <c r="J1547" s="51"/>
      <c r="K1547" s="51"/>
      <c r="L1547" s="51"/>
    </row>
    <row r="1548" spans="10:12" ht="20.25">
      <c r="J1548" s="51"/>
      <c r="K1548" s="51"/>
      <c r="L1548" s="51"/>
    </row>
    <row r="1549" spans="10:12" ht="20.25">
      <c r="J1549" s="51"/>
      <c r="K1549" s="51"/>
      <c r="L1549" s="51"/>
    </row>
    <row r="1550" spans="10:12" ht="20.25">
      <c r="J1550" s="51"/>
      <c r="K1550" s="51"/>
      <c r="L1550" s="51"/>
    </row>
    <row r="1551" spans="10:12" ht="20.25">
      <c r="J1551" s="51"/>
      <c r="K1551" s="51"/>
      <c r="L1551" s="51"/>
    </row>
    <row r="1552" spans="10:12" ht="20.25">
      <c r="J1552" s="51"/>
      <c r="K1552" s="51"/>
      <c r="L1552" s="51"/>
    </row>
    <row r="1553" spans="10:12" ht="20.25">
      <c r="J1553" s="51"/>
      <c r="K1553" s="51"/>
      <c r="L1553" s="51"/>
    </row>
    <row r="1554" spans="10:12" ht="20.25">
      <c r="J1554" s="51"/>
      <c r="K1554" s="51"/>
      <c r="L1554" s="51"/>
    </row>
    <row r="1555" spans="10:12" ht="20.25">
      <c r="J1555" s="51"/>
      <c r="K1555" s="51"/>
      <c r="L1555" s="51"/>
    </row>
    <row r="1556" spans="10:12" ht="20.25">
      <c r="J1556" s="51"/>
      <c r="K1556" s="51"/>
      <c r="L1556" s="51"/>
    </row>
    <row r="1557" spans="10:12" ht="20.25">
      <c r="J1557" s="51"/>
      <c r="K1557" s="51"/>
      <c r="L1557" s="51"/>
    </row>
    <row r="1558" spans="10:12" ht="20.25">
      <c r="J1558" s="51"/>
      <c r="K1558" s="51"/>
      <c r="L1558" s="51"/>
    </row>
    <row r="1559" spans="10:12" ht="20.25">
      <c r="J1559" s="51"/>
      <c r="K1559" s="51"/>
      <c r="L1559" s="51"/>
    </row>
    <row r="1560" spans="10:12" ht="20.25">
      <c r="J1560" s="51"/>
      <c r="K1560" s="51"/>
      <c r="L1560" s="51"/>
    </row>
    <row r="1561" spans="10:12" ht="20.25">
      <c r="J1561" s="51"/>
      <c r="K1561" s="51"/>
      <c r="L1561" s="51"/>
    </row>
    <row r="1562" spans="10:12" ht="20.25">
      <c r="J1562" s="51"/>
      <c r="K1562" s="51"/>
      <c r="L1562" s="51"/>
    </row>
    <row r="1563" spans="10:12" ht="20.25">
      <c r="J1563" s="51"/>
      <c r="K1563" s="51"/>
      <c r="L1563" s="51"/>
    </row>
    <row r="1564" spans="10:12" ht="20.25">
      <c r="J1564" s="51"/>
      <c r="K1564" s="51"/>
      <c r="L1564" s="51"/>
    </row>
    <row r="1565" spans="10:12" ht="20.25">
      <c r="J1565" s="51"/>
      <c r="K1565" s="51"/>
      <c r="L1565" s="51"/>
    </row>
    <row r="1566" spans="10:12" ht="20.25">
      <c r="J1566" s="51"/>
      <c r="K1566" s="51"/>
      <c r="L1566" s="51"/>
    </row>
    <row r="1567" spans="10:12" ht="20.25">
      <c r="J1567" s="51"/>
      <c r="K1567" s="51"/>
      <c r="L1567" s="51"/>
    </row>
    <row r="1568" spans="10:12" ht="20.25">
      <c r="J1568" s="51"/>
      <c r="K1568" s="51"/>
      <c r="L1568" s="51"/>
    </row>
    <row r="1569" spans="10:12" ht="20.25">
      <c r="J1569" s="51"/>
      <c r="K1569" s="51"/>
      <c r="L1569" s="51"/>
    </row>
    <row r="1570" spans="10:12" ht="20.25">
      <c r="J1570" s="51"/>
      <c r="K1570" s="51"/>
      <c r="L1570" s="51"/>
    </row>
  </sheetData>
  <mergeCells count="15">
    <mergeCell ref="J1:L1"/>
    <mergeCell ref="J6:L6"/>
    <mergeCell ref="A8:L8"/>
    <mergeCell ref="A9:L9"/>
    <mergeCell ref="J2:L2"/>
    <mergeCell ref="J3:L3"/>
    <mergeCell ref="J4:L4"/>
    <mergeCell ref="J5:L5"/>
    <mergeCell ref="A235:B235"/>
    <mergeCell ref="A226:B234"/>
    <mergeCell ref="C7:J7"/>
    <mergeCell ref="A14:B14"/>
    <mergeCell ref="A13:B13"/>
    <mergeCell ref="A225:B225"/>
    <mergeCell ref="A15:B15"/>
  </mergeCells>
  <printOptions horizontalCentered="1"/>
  <pageMargins left="0.7874015748031497" right="0.1968503937007874" top="0.5905511811023623" bottom="0.5905511811023623" header="0.5118110236220472" footer="0.5118110236220472"/>
  <pageSetup fitToHeight="3" fitToWidth="1" horizontalDpi="1200" verticalDpi="1200" orientation="portrait" paperSize="9" scale="32" r:id="rId2"/>
  <headerFooter alignWithMargins="0"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18"/>
  <sheetViews>
    <sheetView view="pageBreakPreview" zoomScaleSheetLayoutView="100" workbookViewId="0" topLeftCell="A1">
      <selection activeCell="F23" sqref="F23"/>
    </sheetView>
  </sheetViews>
  <sheetFormatPr defaultColWidth="9.00390625" defaultRowHeight="12.75"/>
  <cols>
    <col min="1" max="1" width="29.75390625" style="0" customWidth="1"/>
    <col min="2" max="2" width="50.25390625" style="0" customWidth="1"/>
    <col min="3" max="5" width="10.00390625" style="0" customWidth="1"/>
  </cols>
  <sheetData>
    <row r="1" spans="1:5" ht="12.75">
      <c r="A1" s="351" t="s">
        <v>381</v>
      </c>
      <c r="B1" s="351"/>
      <c r="C1" s="351"/>
      <c r="D1" s="351"/>
      <c r="E1" s="351"/>
    </row>
    <row r="2" spans="1:5" ht="12.75">
      <c r="A2" s="351" t="s">
        <v>355</v>
      </c>
      <c r="B2" s="351"/>
      <c r="C2" s="351"/>
      <c r="D2" s="351"/>
      <c r="E2" s="351"/>
    </row>
    <row r="3" spans="1:5" ht="12.75">
      <c r="A3" s="351" t="s">
        <v>0</v>
      </c>
      <c r="B3" s="351"/>
      <c r="C3" s="351"/>
      <c r="D3" s="351"/>
      <c r="E3" s="351"/>
    </row>
    <row r="4" spans="1:5" ht="12.75">
      <c r="A4" s="351" t="s">
        <v>356</v>
      </c>
      <c r="B4" s="351"/>
      <c r="C4" s="351"/>
      <c r="D4" s="351"/>
      <c r="E4" s="351"/>
    </row>
    <row r="5" spans="1:5" ht="12.75">
      <c r="A5" s="351" t="s">
        <v>308</v>
      </c>
      <c r="B5" s="351"/>
      <c r="C5" s="351"/>
      <c r="D5" s="351"/>
      <c r="E5" s="351"/>
    </row>
    <row r="6" spans="1:5" ht="12.75">
      <c r="A6" s="302" t="s">
        <v>391</v>
      </c>
      <c r="B6" s="302"/>
      <c r="C6" s="302"/>
      <c r="D6" s="302"/>
      <c r="E6" s="302"/>
    </row>
    <row r="7" spans="1:5" ht="12.75">
      <c r="A7" s="276"/>
      <c r="B7" s="230"/>
      <c r="C7" s="230"/>
      <c r="D7" s="230"/>
      <c r="E7" s="230"/>
    </row>
    <row r="8" spans="1:5" ht="37.5" customHeight="1">
      <c r="A8" s="309" t="s">
        <v>361</v>
      </c>
      <c r="B8" s="309"/>
      <c r="C8" s="309"/>
      <c r="D8" s="309"/>
      <c r="E8" s="309"/>
    </row>
    <row r="9" spans="1:5" ht="13.5" thickBot="1">
      <c r="A9" s="276"/>
      <c r="B9" s="276"/>
      <c r="C9" s="277"/>
      <c r="D9" s="276"/>
      <c r="E9" s="278"/>
    </row>
    <row r="10" spans="1:5" ht="54.75" customHeight="1" thickBot="1">
      <c r="A10" s="279" t="s">
        <v>362</v>
      </c>
      <c r="B10" s="279" t="s">
        <v>3</v>
      </c>
      <c r="C10" s="280" t="s">
        <v>363</v>
      </c>
      <c r="D10" s="280" t="s">
        <v>364</v>
      </c>
      <c r="E10" s="281" t="s">
        <v>353</v>
      </c>
    </row>
    <row r="11" spans="1:5" ht="32.25" customHeight="1" thickBot="1">
      <c r="A11" s="282" t="s">
        <v>365</v>
      </c>
      <c r="B11" s="282" t="s">
        <v>366</v>
      </c>
      <c r="C11" s="283">
        <f>C12-C13</f>
        <v>1691.6</v>
      </c>
      <c r="D11" s="283">
        <f>D12-D13</f>
        <v>0</v>
      </c>
      <c r="E11" s="284">
        <v>0</v>
      </c>
    </row>
    <row r="12" spans="1:5" ht="47.25" customHeight="1" thickBot="1">
      <c r="A12" s="285" t="s">
        <v>367</v>
      </c>
      <c r="B12" s="285" t="s">
        <v>368</v>
      </c>
      <c r="C12" s="286">
        <v>2000</v>
      </c>
      <c r="D12" s="287">
        <v>0</v>
      </c>
      <c r="E12" s="288">
        <v>0</v>
      </c>
    </row>
    <row r="13" spans="1:5" ht="49.5" customHeight="1" thickBot="1">
      <c r="A13" s="285" t="s">
        <v>369</v>
      </c>
      <c r="B13" s="285" t="s">
        <v>370</v>
      </c>
      <c r="C13" s="286">
        <v>308.4</v>
      </c>
      <c r="D13" s="287">
        <v>0</v>
      </c>
      <c r="E13" s="288">
        <v>0</v>
      </c>
    </row>
    <row r="14" spans="1:5" ht="32.25" customHeight="1" thickBot="1">
      <c r="A14" s="282" t="s">
        <v>371</v>
      </c>
      <c r="B14" s="282" t="s">
        <v>372</v>
      </c>
      <c r="C14" s="283">
        <f>C15-C16</f>
        <v>5135</v>
      </c>
      <c r="D14" s="283">
        <f>D15-D16</f>
        <v>0</v>
      </c>
      <c r="E14" s="284">
        <v>0</v>
      </c>
    </row>
    <row r="15" spans="1:5" ht="63.75" thickBot="1">
      <c r="A15" s="285" t="s">
        <v>373</v>
      </c>
      <c r="B15" s="285" t="s">
        <v>374</v>
      </c>
      <c r="C15" s="286">
        <v>7110</v>
      </c>
      <c r="D15" s="287">
        <v>0</v>
      </c>
      <c r="E15" s="288">
        <v>0</v>
      </c>
    </row>
    <row r="16" spans="1:5" ht="63.75" thickBot="1">
      <c r="A16" s="285" t="s">
        <v>375</v>
      </c>
      <c r="B16" s="285" t="s">
        <v>376</v>
      </c>
      <c r="C16" s="286">
        <v>1975</v>
      </c>
      <c r="D16" s="287">
        <v>0</v>
      </c>
      <c r="E16" s="288">
        <v>0</v>
      </c>
    </row>
    <row r="17" spans="1:5" ht="32.25" customHeight="1" thickBot="1">
      <c r="A17" s="285" t="s">
        <v>377</v>
      </c>
      <c r="B17" s="285" t="s">
        <v>378</v>
      </c>
      <c r="C17" s="286">
        <v>5515.5</v>
      </c>
      <c r="D17" s="290">
        <f>'[1]доходы'!$E$19</f>
        <v>-4360.5901</v>
      </c>
      <c r="E17" s="288">
        <f>D17/C17</f>
        <v>-0.7906064907986584</v>
      </c>
    </row>
    <row r="18" spans="1:5" ht="32.25" customHeight="1" thickBot="1">
      <c r="A18" s="282" t="s">
        <v>379</v>
      </c>
      <c r="B18" s="282" t="s">
        <v>380</v>
      </c>
      <c r="C18" s="283">
        <f>C11+C14+C17</f>
        <v>12342.1</v>
      </c>
      <c r="D18" s="291">
        <f>D11+D14+D17</f>
        <v>-4360.5901</v>
      </c>
      <c r="E18" s="284">
        <f>D18/C18</f>
        <v>-0.3533102227335705</v>
      </c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</sheetData>
  <mergeCells count="7">
    <mergeCell ref="A5:E5"/>
    <mergeCell ref="A6:E6"/>
    <mergeCell ref="A8:E8"/>
    <mergeCell ref="A1:E1"/>
    <mergeCell ref="A2:E2"/>
    <mergeCell ref="A3:E3"/>
    <mergeCell ref="A4:E4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20"/>
  <sheetViews>
    <sheetView tabSelected="1" workbookViewId="0" topLeftCell="A1">
      <selection activeCell="A20" sqref="A20"/>
    </sheetView>
  </sheetViews>
  <sheetFormatPr defaultColWidth="9.00390625" defaultRowHeight="12.75"/>
  <sheetData>
    <row r="1" spans="6:9" ht="12.75">
      <c r="F1" s="351" t="s">
        <v>382</v>
      </c>
      <c r="G1" s="351"/>
      <c r="H1" s="351"/>
      <c r="I1" s="351"/>
    </row>
    <row r="2" spans="6:9" ht="12.75">
      <c r="F2" s="351" t="s">
        <v>355</v>
      </c>
      <c r="G2" s="351"/>
      <c r="H2" s="351"/>
      <c r="I2" s="351"/>
    </row>
    <row r="3" spans="6:9" ht="12.75">
      <c r="F3" s="351" t="s">
        <v>0</v>
      </c>
      <c r="G3" s="351"/>
      <c r="H3" s="351"/>
      <c r="I3" s="351"/>
    </row>
    <row r="4" spans="6:9" ht="12.75">
      <c r="F4" s="351" t="s">
        <v>356</v>
      </c>
      <c r="G4" s="351"/>
      <c r="H4" s="351"/>
      <c r="I4" s="351"/>
    </row>
    <row r="5" spans="6:9" ht="12.75">
      <c r="F5" s="351" t="s">
        <v>308</v>
      </c>
      <c r="G5" s="351"/>
      <c r="H5" s="351"/>
      <c r="I5" s="351"/>
    </row>
    <row r="6" spans="6:9" ht="12.75">
      <c r="F6" s="302" t="s">
        <v>389</v>
      </c>
      <c r="G6" s="302"/>
      <c r="H6" s="302"/>
      <c r="I6" s="302"/>
    </row>
    <row r="7" spans="6:9" ht="12.75">
      <c r="F7" s="230"/>
      <c r="G7" s="230"/>
      <c r="H7" s="230"/>
      <c r="I7" s="230"/>
    </row>
    <row r="8" spans="6:9" ht="12.75">
      <c r="F8" s="230"/>
      <c r="G8" s="230"/>
      <c r="H8" s="230"/>
      <c r="I8" s="230"/>
    </row>
    <row r="9" spans="1:9" ht="20.25">
      <c r="A9" s="355" t="s">
        <v>383</v>
      </c>
      <c r="B9" s="355"/>
      <c r="C9" s="355"/>
      <c r="D9" s="355"/>
      <c r="E9" s="355"/>
      <c r="F9" s="355"/>
      <c r="G9" s="355"/>
      <c r="H9" s="355"/>
      <c r="I9" s="355"/>
    </row>
    <row r="10" spans="1:9" ht="51" customHeight="1">
      <c r="A10" s="356" t="s">
        <v>387</v>
      </c>
      <c r="B10" s="356"/>
      <c r="C10" s="356"/>
      <c r="D10" s="356"/>
      <c r="E10" s="356"/>
      <c r="F10" s="356"/>
      <c r="G10" s="356"/>
      <c r="H10" s="356"/>
      <c r="I10" s="356"/>
    </row>
    <row r="13" spans="1:9" ht="37.5" customHeight="1">
      <c r="A13" s="352" t="s">
        <v>384</v>
      </c>
      <c r="B13" s="352"/>
      <c r="C13" s="352"/>
      <c r="D13" s="352"/>
      <c r="E13" s="352"/>
      <c r="F13" s="352"/>
      <c r="G13" s="352"/>
      <c r="H13" s="352" t="s">
        <v>388</v>
      </c>
      <c r="I13" s="352"/>
    </row>
    <row r="14" spans="1:9" ht="12.75" customHeight="1">
      <c r="A14" s="353">
        <v>8</v>
      </c>
      <c r="B14" s="353"/>
      <c r="C14" s="353"/>
      <c r="D14" s="353"/>
      <c r="E14" s="353"/>
      <c r="F14" s="353"/>
      <c r="G14" s="353"/>
      <c r="H14" s="353">
        <f>548.5+138.7</f>
        <v>687.2</v>
      </c>
      <c r="I14" s="353"/>
    </row>
    <row r="15" spans="1:9" ht="37.5" customHeight="1">
      <c r="A15" s="352" t="s">
        <v>386</v>
      </c>
      <c r="B15" s="352"/>
      <c r="C15" s="352"/>
      <c r="D15" s="352"/>
      <c r="E15" s="352"/>
      <c r="F15" s="352"/>
      <c r="G15" s="352"/>
      <c r="H15" s="352" t="s">
        <v>388</v>
      </c>
      <c r="I15" s="352"/>
    </row>
    <row r="16" spans="1:9" ht="12.75" customHeight="1">
      <c r="A16" s="353">
        <v>5</v>
      </c>
      <c r="B16" s="353"/>
      <c r="C16" s="353"/>
      <c r="D16" s="353"/>
      <c r="E16" s="353"/>
      <c r="F16" s="353"/>
      <c r="G16" s="353"/>
      <c r="H16" s="353">
        <f>325.6</f>
        <v>325.6</v>
      </c>
      <c r="I16" s="353"/>
    </row>
    <row r="17" spans="1:9" ht="37.5" customHeight="1">
      <c r="A17" s="354" t="s">
        <v>385</v>
      </c>
      <c r="B17" s="354"/>
      <c r="C17" s="354"/>
      <c r="D17" s="354"/>
      <c r="E17" s="354"/>
      <c r="F17" s="354"/>
      <c r="G17" s="354"/>
      <c r="H17" s="352" t="s">
        <v>388</v>
      </c>
      <c r="I17" s="352"/>
    </row>
    <row r="18" spans="1:9" ht="12.75" customHeight="1">
      <c r="A18" s="353">
        <v>13</v>
      </c>
      <c r="B18" s="353"/>
      <c r="C18" s="353"/>
      <c r="D18" s="353"/>
      <c r="E18" s="353"/>
      <c r="F18" s="353"/>
      <c r="G18" s="353"/>
      <c r="H18" s="353">
        <v>823.7</v>
      </c>
      <c r="I18" s="353"/>
    </row>
    <row r="20" ht="12.75">
      <c r="I20" t="s">
        <v>309</v>
      </c>
    </row>
  </sheetData>
  <mergeCells count="20">
    <mergeCell ref="F1:I1"/>
    <mergeCell ref="F2:I2"/>
    <mergeCell ref="F3:I3"/>
    <mergeCell ref="F4:I4"/>
    <mergeCell ref="F5:I5"/>
    <mergeCell ref="F6:I6"/>
    <mergeCell ref="A9:I9"/>
    <mergeCell ref="A10:I10"/>
    <mergeCell ref="A13:G13"/>
    <mergeCell ref="H13:I13"/>
    <mergeCell ref="A14:G14"/>
    <mergeCell ref="H14:I14"/>
    <mergeCell ref="A17:G17"/>
    <mergeCell ref="H17:I17"/>
    <mergeCell ref="A18:G18"/>
    <mergeCell ref="H18:I18"/>
    <mergeCell ref="A15:G15"/>
    <mergeCell ref="H15:I15"/>
    <mergeCell ref="A16:G16"/>
    <mergeCell ref="H16:I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2012-04-18T06:49:02Z</cp:lastPrinted>
  <dcterms:created xsi:type="dcterms:W3CDTF">2008-08-26T10:01:46Z</dcterms:created>
  <dcterms:modified xsi:type="dcterms:W3CDTF">2012-04-18T06:52:54Z</dcterms:modified>
  <cp:category/>
  <cp:version/>
  <cp:contentType/>
  <cp:contentStatus/>
</cp:coreProperties>
</file>