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065" activeTab="3"/>
  </bookViews>
  <sheets>
    <sheet name="доходы" sheetId="1" r:id="rId1"/>
    <sheet name="расходы" sheetId="2" r:id="rId2"/>
    <sheet name="Источники" sheetId="3" r:id="rId3"/>
    <sheet name="Штаты" sheetId="4" r:id="rId4"/>
  </sheets>
  <definedNames>
    <definedName name="_xlnm.Print_Titles" localSheetId="1">'расходы'!$13:$14</definedName>
    <definedName name="_xlnm.Print_Area" localSheetId="1">'расходы'!$A$1:$J$254</definedName>
  </definedNames>
  <calcPr fullCalcOnLoad="1"/>
</workbook>
</file>

<file path=xl/sharedStrings.xml><?xml version="1.0" encoding="utf-8"?>
<sst xmlns="http://schemas.openxmlformats.org/spreadsheetml/2006/main" count="1571" uniqueCount="421">
  <si>
    <t>МО Назиевское городское поселение</t>
  </si>
  <si>
    <t>Ленинградской области</t>
  </si>
  <si>
    <t xml:space="preserve"> </t>
  </si>
  <si>
    <t>КБК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</si>
  <si>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</si>
  <si>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</si>
  <si>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</si>
  <si>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</si>
  <si>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</si>
  <si>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</si>
  <si>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</si>
  <si>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</si>
  <si>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</si>
  <si>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</si>
  <si>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</si>
  <si>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</si>
  <si>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</si>
  <si>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</si>
  <si>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</si>
  <si>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</si>
  <si>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</si>
  <si>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</si>
  <si>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</si>
  <si>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</si>
  <si>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</si>
  <si>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</si>
  <si>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</si>
  <si>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</si>
  <si>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</si>
  <si>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</si>
  <si>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</si>
  <si>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</si>
  <si>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</si>
  <si>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</si>
  <si>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</si>
  <si>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</si>
  <si>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</si>
  <si>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</si>
  <si>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</si>
  <si>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</si>
  <si>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</si>
  <si>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</si>
  <si>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</si>
  <si>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</si>
  <si>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</si>
  <si>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</si>
  <si>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</si>
  <si>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</si>
  <si>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</si>
  <si>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</si>
  <si>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>Всего доходов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</si>
  <si>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</si>
  <si>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</si>
  <si>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</si>
  <si>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</si>
  <si>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</si>
  <si>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</si>
  <si>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</si>
  <si>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</si>
  <si>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</si>
  <si>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</si>
  <si>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</si>
  <si>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</si>
  <si>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</si>
  <si>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</si>
  <si>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</si>
  <si>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</si>
  <si>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</si>
  <si>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</si>
  <si>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</si>
  <si>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</si>
  <si>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</si>
  <si>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</si>
  <si>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</si>
  <si>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</si>
  <si>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67 0 0000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</si>
  <si>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</si>
  <si>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</si>
  <si>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</si>
  <si>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</si>
  <si>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</si>
  <si>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</si>
  <si>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000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</si>
  <si>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</si>
  <si>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</si>
  <si>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</si>
  <si>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</si>
  <si>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</si>
  <si>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</si>
  <si>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</si>
  <si>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</si>
  <si>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</si>
  <si>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</si>
  <si>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111</t>
  </si>
  <si>
    <t>Уплата прочих налогов, сборов и иных платежей</t>
  </si>
  <si>
    <t>852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</si>
  <si>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</si>
  <si>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</si>
  <si>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</si>
  <si>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</si>
  <si>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</si>
  <si>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</si>
  <si>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</si>
  <si>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</si>
  <si>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866</t>
  </si>
  <si>
    <t>Непрограммные расходы органов местного самоуправления</t>
  </si>
  <si>
    <t>98 0 0000</t>
  </si>
  <si>
    <t>Непрограммные расходы</t>
  </si>
  <si>
    <t>98 9 0000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</si>
  <si>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</si>
  <si>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</si>
  <si>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Иные межбюджетные трансферты</t>
  </si>
  <si>
    <t>540</t>
  </si>
  <si>
    <t>915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</si>
  <si>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</si>
  <si>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</si>
  <si>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</si>
  <si>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</si>
  <si>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</si>
  <si>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</si>
  <si>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</si>
  <si>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</si>
  <si>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</si>
  <si>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</si>
  <si>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Резервные фонды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</si>
  <si>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</si>
  <si>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</si>
  <si>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</si>
  <si>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Резервные средства</t>
  </si>
  <si>
    <t>870</t>
  </si>
  <si>
    <t>Другие общегосударственные вопросы</t>
  </si>
  <si>
    <t>0113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</si>
  <si>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</si>
  <si>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</si>
  <si>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</si>
  <si>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</si>
  <si>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</si>
  <si>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</si>
  <si>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</si>
  <si>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</si>
  <si>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</si>
  <si>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</si>
  <si>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</si>
  <si>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</si>
  <si>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</si>
  <si>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</si>
  <si>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</si>
  <si>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</si>
  <si>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</si>
  <si>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</si>
  <si>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365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</si>
  <si>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</si>
  <si>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</si>
  <si>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</si>
  <si>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</si>
  <si>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</si>
  <si>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98 9 1309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</si>
  <si>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</si>
  <si>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</si>
  <si>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917</t>
  </si>
  <si>
    <t>Обеспечение противопожарной безопасности</t>
  </si>
  <si>
    <t>0310</t>
  </si>
  <si>
    <t>22 0 0000</t>
  </si>
  <si>
    <t>22 0 8047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</si>
  <si>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</si>
  <si>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</si>
  <si>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100</t>
  </si>
  <si>
    <t>22 0 1326</t>
  </si>
  <si>
    <t>22 0 8048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</si>
  <si>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</si>
  <si>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98 9 1310</t>
  </si>
  <si>
    <t>Национальная экономика</t>
  </si>
  <si>
    <t>0400</t>
  </si>
  <si>
    <t>Дорожное хозяйство</t>
  </si>
  <si>
    <t>0409</t>
  </si>
  <si>
    <t>Дорожное хозяйство (дорожные фонды)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</si>
  <si>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</si>
  <si>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</si>
  <si>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</t>
  </si>
  <si>
    <t>23 1 0000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</si>
  <si>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</t>
  </si>
  <si>
    <t>23 1 1428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</si>
  <si>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</t>
  </si>
  <si>
    <t>23 1 1431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</si>
  <si>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</t>
  </si>
  <si>
    <t>23 2 0000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</si>
  <si>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</t>
  </si>
  <si>
    <t>23 2 1430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</si>
  <si>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</t>
  </si>
  <si>
    <t>23 2 1432</t>
  </si>
  <si>
    <t>Содержание автомобильных дорог местного значения и искусственных сооружений на них</t>
  </si>
  <si>
    <t>98 9 1419</t>
  </si>
  <si>
    <t>919</t>
  </si>
  <si>
    <t>Связь и информатика</t>
  </si>
  <si>
    <t>0410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</si>
  <si>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</si>
  <si>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</si>
  <si>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Другие вопросы в области национальной экономики</t>
  </si>
  <si>
    <t>0412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</si>
  <si>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</si>
  <si>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24 0 0000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</si>
  <si>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</t>
  </si>
  <si>
    <t>24 0 0648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</si>
  <si>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</si>
  <si>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</si>
  <si>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</si>
  <si>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</si>
  <si>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</si>
  <si>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</si>
  <si>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98 9 1101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</si>
  <si>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</si>
  <si>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</si>
  <si>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</si>
  <si>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</si>
  <si>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</si>
  <si>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</si>
  <si>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</si>
  <si>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25 0 9503</t>
  </si>
  <si>
    <t>049</t>
  </si>
  <si>
    <t>112</t>
  </si>
  <si>
    <t>25 0 9603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</si>
  <si>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</si>
  <si>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98 9 8051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</si>
  <si>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</si>
  <si>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98 9 0605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</si>
  <si>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</si>
  <si>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98 9 0676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</si>
  <si>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</si>
  <si>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</si>
  <si>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</si>
  <si>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</si>
  <si>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Прочая закупка товаров, работ и услуг для муниципальных нужд</t>
  </si>
  <si>
    <t>Коммунальное хозяйство</t>
  </si>
  <si>
    <t>0502</t>
  </si>
  <si>
    <t>Мероприятия на проведение капитального ремонта  объектов водоснабжения и водоотведения в рамках непрограммных расходов органов местного самоуправления</t>
  </si>
  <si>
    <t>98 9 1506</t>
  </si>
  <si>
    <t>Закупка товаров, работ, услуг в целях капитального ремонта муниципального имущества</t>
  </si>
  <si>
    <t>243</t>
  </si>
  <si>
    <t>Мероприятия на проведение капитального ремонта  объектов теплоснабжения в рамках непрограммных расходов органов местного самоуправления</t>
  </si>
  <si>
    <t>98 9 1522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</si>
  <si>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</si>
  <si>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</si>
  <si>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Проектно-изыскательские работы по газификации многоквартирных домов в д.Васильково в рамках непрограммных расходов органов местного самоуправления</t>
  </si>
  <si>
    <t>98 9 8211</t>
  </si>
  <si>
    <t>Распределительный газопровод по д.Васильково, д.Сирокасска (строительство)в рамках непрограммных расходов органов местного самоуправления</t>
  </si>
  <si>
    <t>98 9 8212</t>
  </si>
  <si>
    <t>Благоустройство</t>
  </si>
  <si>
    <t>0503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</si>
  <si>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</si>
  <si>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</si>
  <si>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</si>
  <si>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</si>
  <si>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</si>
  <si>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</si>
  <si>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</si>
  <si>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</si>
  <si>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Образование</t>
  </si>
  <si>
    <t>0700</t>
  </si>
  <si>
    <t>Молодежная политика и оздоровление детей</t>
  </si>
  <si>
    <t>0707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</si>
  <si>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</si>
  <si>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</si>
  <si>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 xml:space="preserve">Культура и кинематография </t>
  </si>
  <si>
    <t>0800</t>
  </si>
  <si>
    <t>Культура</t>
  </si>
  <si>
    <t>0801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</si>
  <si>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</si>
  <si>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</si>
  <si>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</si>
  <si>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</si>
  <si>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Ремонт части помещений МКУК КСЦ "Назия" в рамках непрограммных расходов органов местного самоуправления</t>
  </si>
  <si>
    <t>98 9 1327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</si>
  <si>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</si>
  <si>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98 9 7036</t>
  </si>
  <si>
    <t>456</t>
  </si>
  <si>
    <t>Другие вопросы в области культуры, кинематографии</t>
  </si>
  <si>
    <t>0804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</si>
  <si>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</si>
  <si>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</si>
  <si>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</t>
  </si>
  <si>
    <t>98 9 9602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</si>
  <si>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</si>
  <si>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</si>
  <si>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</si>
  <si>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</si>
  <si>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</si>
  <si>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</si>
  <si>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</si>
  <si>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</si>
  <si>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</si>
  <si>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</si>
  <si>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</si>
  <si>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98 9 0348</t>
  </si>
  <si>
    <t>Пособия, компенсации, меры социальной поддержки по публичным нормативным обязательствам</t>
  </si>
  <si>
    <t>313</t>
  </si>
  <si>
    <t>Физическая культура и спорт</t>
  </si>
  <si>
    <t>1100</t>
  </si>
  <si>
    <t>Массовый спорт</t>
  </si>
  <si>
    <t>1102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</si>
  <si>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</si>
  <si>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98 9 1144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</si>
  <si>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</si>
  <si>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</si>
  <si>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</si>
  <si>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</si>
  <si>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</si>
  <si>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</si>
  <si>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Обслуживание муниципального долга</t>
  </si>
  <si>
    <t>730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</si>
  <si>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</si>
  <si>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</si>
  <si>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</si>
  <si>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</si>
  <si>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</si>
  <si>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</si>
  <si>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</si>
  <si>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</si>
  <si>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</si>
  <si>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98 9 9609</t>
  </si>
  <si>
    <t>916</t>
  </si>
  <si>
    <t>ИТОГО:</t>
  </si>
  <si>
    <t xml:space="preserve"> Приложение 3</t>
  </si>
  <si>
    <t>к Постановлению администрации</t>
  </si>
  <si>
    <t>Код</t>
  </si>
  <si>
    <t>% исполнения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</si>
  <si>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</si>
  <si>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</si>
  <si>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</si>
  <si>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</si>
  <si>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</si>
  <si>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</si>
  <si>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</si>
  <si>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</si>
  <si>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</si>
  <si>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</si>
  <si>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</si>
  <si>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</si>
  <si>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01 05 0000 10 0000 000</t>
  </si>
  <si>
    <t>Остатки средств бюджета МО</t>
  </si>
  <si>
    <t>000 01 00 00 00 00 0000 000</t>
  </si>
  <si>
    <t>Всего источников внутреннего финансирования дефицита бюджета</t>
  </si>
  <si>
    <t xml:space="preserve"> Приложение 4</t>
  </si>
  <si>
    <t>СПРАВКА</t>
  </si>
  <si>
    <t>Штатная численность муниципальных служащих органов местного самоуправления</t>
  </si>
  <si>
    <t>Расходы на содержание, тыс.руб.</t>
  </si>
  <si>
    <t>Штатная численность немуниципальных служащих органов местного самоуправления</t>
  </si>
  <si>
    <t>Штатная численность работников муниципальных учреждений</t>
  </si>
  <si>
    <t>Годовой план по доходам (тыс.руб)</t>
  </si>
  <si>
    <t>%                          исполнения</t>
  </si>
  <si>
    <t xml:space="preserve"> Приложение 1</t>
  </si>
  <si>
    <t>2 19 0500 01 00000 151</t>
  </si>
  <si>
    <t>Возврат остатков субсидий, субвенций и иных межбюдж. трансфертов, имеющих целевое назначение, прошлых лет из бюджета поселений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</si>
  <si>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</t>
  </si>
  <si>
    <t>Факт за                1 кв. 2014г.    (тыс.руб)</t>
  </si>
  <si>
    <t>Исполнение доходной части бюджета МО  Назиевское городское поселение                                                                    за 1 квартал 2014 года</t>
  </si>
  <si>
    <t>10</t>
  </si>
  <si>
    <t>11</t>
  </si>
  <si>
    <t>Факт за 1 кв. 2014 г. (тыс.руб)</t>
  </si>
  <si>
    <t>778,5</t>
  </si>
  <si>
    <t>397,2</t>
  </si>
  <si>
    <t>0</t>
  </si>
  <si>
    <t>94,1</t>
  </si>
  <si>
    <t>410,3</t>
  </si>
  <si>
    <t>147,5</t>
  </si>
  <si>
    <t>78,3</t>
  </si>
  <si>
    <t>35,4</t>
  </si>
  <si>
    <t>19,5</t>
  </si>
  <si>
    <t>3,45</t>
  </si>
  <si>
    <t>18,75</t>
  </si>
  <si>
    <t>4,3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</si>
  <si>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</si>
  <si>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</si>
  <si>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80,3</t>
  </si>
  <si>
    <t>44,9</t>
  </si>
  <si>
    <t>8,1</t>
  </si>
  <si>
    <t>1362,9</t>
  </si>
  <si>
    <t>34,3</t>
  </si>
  <si>
    <t>101</t>
  </si>
  <si>
    <t>3292,2</t>
  </si>
  <si>
    <t>15,3</t>
  </si>
  <si>
    <t>284,2</t>
  </si>
  <si>
    <t>2665,1</t>
  </si>
  <si>
    <t>69,9</t>
  </si>
  <si>
    <t>894,0</t>
  </si>
  <si>
    <t>952,7</t>
  </si>
  <si>
    <t>39,5</t>
  </si>
  <si>
    <t>874,8</t>
  </si>
  <si>
    <t>5,2</t>
  </si>
  <si>
    <t>458,1</t>
  </si>
  <si>
    <t>30</t>
  </si>
  <si>
    <t>18,8</t>
  </si>
  <si>
    <t>36,6</t>
  </si>
  <si>
    <t>19,4</t>
  </si>
  <si>
    <t>17,1</t>
  </si>
  <si>
    <t>Бюджетные ассигнования на год (тыс. руб.)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</si>
  <si>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ЛО"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</si>
  <si>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ЛО"</t>
  </si>
  <si>
    <t>Осуществление мероприятий по обустройству подъездов к пожарным водоемам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</t>
  </si>
  <si>
    <t>Строительство помещений для хранения потопомпы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ЛО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</si>
  <si>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</si>
  <si>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район"</t>
  </si>
  <si>
    <t>Обеспечение мероприятий по приобретению жилых помещений путем участия в долевом строительстве (завершение строительства) в рамках муниципальной программы "Переселение граждан из аварийного жилищного фонда на муниципального образования Назиевское городское поселение муниципального образования Кировский муниципальный район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</si>
  <si>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</si>
  <si>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Администрация муниципального образования Назиевское городское поселение муниципального образования Кировский муниципальный район ЛО</t>
  </si>
  <si>
    <t>Кировского муниципального района</t>
  </si>
  <si>
    <t>Приложение 2</t>
  </si>
  <si>
    <t xml:space="preserve">Кировского муниципального района </t>
  </si>
  <si>
    <t>Источники внутреннего финансирования дефицита бюджета МО  Назиевское городское поселение за 1 квартал 2014 года</t>
  </si>
  <si>
    <t>Факт за 1 квартал 2014г. (тыс.руб)</t>
  </si>
  <si>
    <t>Годовой план (тыс.руб.)</t>
  </si>
  <si>
    <t>902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</si>
  <si>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в рамках непрограммных расходов органов местного самоуправления </t>
  </si>
  <si>
    <t>98 9 7020</t>
  </si>
  <si>
    <t>014</t>
  </si>
  <si>
    <t>49,2</t>
  </si>
  <si>
    <t>бюджета МО Назиевское городское поселение на 1 квартал  2014 год</t>
  </si>
  <si>
    <t>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1 квартал 2014 года</t>
  </si>
  <si>
    <t>от  7 мая  2014 года № 83</t>
  </si>
  <si>
    <t>от 07 мая  2014 г. № 83</t>
  </si>
  <si>
    <t xml:space="preserve">от  07 мая  2014г. №83 </t>
  </si>
  <si>
    <t>от 07 мая 2014 г. № 83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</si>
</sst>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&quot; -&quot;"/>
    <numFmt numFmtId="172" formatCode="0.000"/>
    <numFmt numFmtId="173" formatCode="0000000"/>
    <numFmt numFmtId="174" formatCode="0000"/>
    <numFmt numFmtId="175" formatCode="000"/>
    <numFmt numFmtId="176" formatCode="#,##0.0_р_."/>
    <numFmt numFmtId="177" formatCode="#,##0_р_."/>
    <numFmt numFmtId="178" formatCode="#,##0.000"/>
    <numFmt numFmtId="179" formatCode="#,##0.00&quot;р.&quot;"/>
    <numFmt numFmtId="180" formatCode="0.0%"/>
    <numFmt numFmtId="181" formatCode="#,##0.0000"/>
    <numFmt numFmtId="182" formatCode="_-* #,##0.0_р_._-;\-* #,##0.0_р_._-;_-* &quot;-&quot;??_р_._-;_-@_-"/>
    <numFmt numFmtId="183" formatCode="_-* #,##0.0_р_._-;\-* #,##0.0_р_._-;_-* &quot;-&quot;?_р_._-;_-@_-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1"/>
    </font>
    <font>
      <b/>
      <sz val="20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i/>
      <sz val="16"/>
      <name val="Times New Roman Cyr"/>
      <family val="0"/>
    </font>
    <font>
      <b/>
      <i/>
      <sz val="16"/>
      <name val="Arial Cyr"/>
      <family val="2"/>
    </font>
    <font>
      <i/>
      <sz val="16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ashed"/>
    </border>
    <border>
      <left style="medium"/>
      <right style="hair"/>
      <top style="thin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>
        <color indexed="8"/>
      </bottom>
    </border>
    <border>
      <left style="thin"/>
      <right style="medium"/>
      <top style="hair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30" fillId="24" borderId="0" xfId="0" applyFont="1" applyFill="1" applyAlignment="1">
      <alignment vertical="center"/>
    </xf>
    <xf numFmtId="49" fontId="25" fillId="24" borderId="0" xfId="0" applyNumberFormat="1" applyFont="1" applyFill="1" applyBorder="1" applyAlignment="1">
      <alignment/>
    </xf>
    <xf numFmtId="49" fontId="33" fillId="24" borderId="10" xfId="0" applyNumberFormat="1" applyFont="1" applyFill="1" applyBorder="1" applyAlignment="1">
      <alignment horizontal="left" wrapText="1"/>
    </xf>
    <xf numFmtId="49" fontId="33" fillId="24" borderId="11" xfId="0" applyNumberFormat="1" applyFont="1" applyFill="1" applyBorder="1" applyAlignment="1">
      <alignment horizontal="center"/>
    </xf>
    <xf numFmtId="49" fontId="28" fillId="24" borderId="12" xfId="53" applyNumberFormat="1" applyFont="1" applyFill="1" applyBorder="1" applyAlignment="1" applyProtection="1">
      <alignment vertical="center" wrapText="1"/>
      <protection/>
    </xf>
    <xf numFmtId="49" fontId="28" fillId="24" borderId="0" xfId="53" applyNumberFormat="1" applyFont="1" applyFill="1" applyBorder="1" applyAlignment="1" applyProtection="1">
      <alignment vertical="center" wrapText="1"/>
      <protection/>
    </xf>
    <xf numFmtId="49" fontId="33" fillId="24" borderId="13" xfId="0" applyNumberFormat="1" applyFont="1" applyFill="1" applyBorder="1" applyAlignment="1">
      <alignment horizontal="left" wrapText="1"/>
    </xf>
    <xf numFmtId="49" fontId="33" fillId="24" borderId="14" xfId="0" applyNumberFormat="1" applyFont="1" applyFill="1" applyBorder="1" applyAlignment="1">
      <alignment horizontal="center"/>
    </xf>
    <xf numFmtId="49" fontId="33" fillId="24" borderId="15" xfId="0" applyNumberFormat="1" applyFont="1" applyFill="1" applyBorder="1" applyAlignment="1">
      <alignment horizontal="left" wrapText="1"/>
    </xf>
    <xf numFmtId="49" fontId="33" fillId="24" borderId="16" xfId="0" applyNumberFormat="1" applyFont="1" applyFill="1" applyBorder="1" applyAlignment="1">
      <alignment horizontal="center"/>
    </xf>
    <xf numFmtId="49" fontId="33" fillId="24" borderId="17" xfId="0" applyNumberFormat="1" applyFont="1" applyFill="1" applyBorder="1" applyAlignment="1">
      <alignment horizontal="left" wrapText="1"/>
    </xf>
    <xf numFmtId="49" fontId="33" fillId="24" borderId="18" xfId="0" applyNumberFormat="1" applyFont="1" applyFill="1" applyBorder="1" applyAlignment="1">
      <alignment horizontal="center"/>
    </xf>
    <xf numFmtId="49" fontId="33" fillId="24" borderId="19" xfId="0" applyNumberFormat="1" applyFont="1" applyFill="1" applyBorder="1" applyAlignment="1">
      <alignment horizontal="left" wrapText="1"/>
    </xf>
    <xf numFmtId="49" fontId="33" fillId="24" borderId="20" xfId="0" applyNumberFormat="1" applyFont="1" applyFill="1" applyBorder="1" applyAlignment="1">
      <alignment horizontal="center"/>
    </xf>
    <xf numFmtId="49" fontId="33" fillId="24" borderId="20" xfId="0" applyNumberFormat="1" applyFont="1" applyFill="1" applyBorder="1" applyAlignment="1">
      <alignment horizontal="center"/>
    </xf>
    <xf numFmtId="49" fontId="25" fillId="24" borderId="20" xfId="0" applyNumberFormat="1" applyFont="1" applyFill="1" applyBorder="1" applyAlignment="1">
      <alignment horizontal="center"/>
    </xf>
    <xf numFmtId="49" fontId="25" fillId="24" borderId="21" xfId="0" applyNumberFormat="1" applyFont="1" applyFill="1" applyBorder="1" applyAlignment="1">
      <alignment horizontal="left" wrapText="1"/>
    </xf>
    <xf numFmtId="49" fontId="25" fillId="24" borderId="22" xfId="0" applyNumberFormat="1" applyFont="1" applyFill="1" applyBorder="1" applyAlignment="1">
      <alignment horizontal="center"/>
    </xf>
    <xf numFmtId="49" fontId="33" fillId="24" borderId="23" xfId="0" applyNumberFormat="1" applyFont="1" applyFill="1" applyBorder="1" applyAlignment="1">
      <alignment horizontal="left" wrapText="1"/>
    </xf>
    <xf numFmtId="49" fontId="33" fillId="24" borderId="24" xfId="0" applyNumberFormat="1" applyFont="1" applyFill="1" applyBorder="1" applyAlignment="1">
      <alignment horizontal="center"/>
    </xf>
    <xf numFmtId="49" fontId="33" fillId="24" borderId="24" xfId="0" applyNumberFormat="1" applyFont="1" applyFill="1" applyBorder="1" applyAlignment="1">
      <alignment horizontal="center"/>
    </xf>
    <xf numFmtId="49" fontId="25" fillId="24" borderId="24" xfId="0" applyNumberFormat="1" applyFont="1" applyFill="1" applyBorder="1" applyAlignment="1">
      <alignment horizontal="center"/>
    </xf>
    <xf numFmtId="165" fontId="25" fillId="0" borderId="0" xfId="0" applyNumberFormat="1" applyFont="1" applyFill="1" applyAlignment="1">
      <alignment/>
    </xf>
    <xf numFmtId="49" fontId="25" fillId="24" borderId="25" xfId="0" applyNumberFormat="1" applyFont="1" applyFill="1" applyBorder="1" applyAlignment="1">
      <alignment horizontal="left" wrapText="1"/>
    </xf>
    <xf numFmtId="49" fontId="25" fillId="24" borderId="26" xfId="0" applyNumberFormat="1" applyFont="1" applyFill="1" applyBorder="1" applyAlignment="1">
      <alignment horizontal="center"/>
    </xf>
    <xf numFmtId="49" fontId="25" fillId="24" borderId="26" xfId="0" applyNumberFormat="1" applyFont="1" applyFill="1" applyBorder="1" applyAlignment="1">
      <alignment horizontal="center"/>
    </xf>
    <xf numFmtId="49" fontId="25" fillId="24" borderId="27" xfId="0" applyNumberFormat="1" applyFont="1" applyFill="1" applyBorder="1" applyAlignment="1">
      <alignment horizontal="left" wrapText="1"/>
    </xf>
    <xf numFmtId="49" fontId="25" fillId="24" borderId="22" xfId="0" applyNumberFormat="1" applyFont="1" applyFill="1" applyBorder="1" applyAlignment="1">
      <alignment horizontal="center"/>
    </xf>
    <xf numFmtId="49" fontId="30" fillId="24" borderId="14" xfId="0" applyNumberFormat="1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 horizontal="center"/>
    </xf>
    <xf numFmtId="49" fontId="30" fillId="24" borderId="20" xfId="0" applyNumberFormat="1" applyFont="1" applyFill="1" applyBorder="1" applyAlignment="1">
      <alignment horizontal="center"/>
    </xf>
    <xf numFmtId="49" fontId="25" fillId="24" borderId="28" xfId="0" applyNumberFormat="1" applyFont="1" applyFill="1" applyBorder="1" applyAlignment="1">
      <alignment horizontal="left" wrapText="1"/>
    </xf>
    <xf numFmtId="179" fontId="33" fillId="24" borderId="23" xfId="0" applyNumberFormat="1" applyFont="1" applyFill="1" applyBorder="1" applyAlignment="1">
      <alignment horizontal="left" wrapText="1"/>
    </xf>
    <xf numFmtId="49" fontId="33" fillId="24" borderId="14" xfId="0" applyNumberFormat="1" applyFont="1" applyFill="1" applyBorder="1" applyAlignment="1">
      <alignment horizontal="center"/>
    </xf>
    <xf numFmtId="49" fontId="30" fillId="24" borderId="29" xfId="0" applyNumberFormat="1" applyFont="1" applyFill="1" applyBorder="1" applyAlignment="1">
      <alignment horizontal="center"/>
    </xf>
    <xf numFmtId="49" fontId="33" fillId="24" borderId="29" xfId="0" applyNumberFormat="1" applyFont="1" applyFill="1" applyBorder="1" applyAlignment="1">
      <alignment horizontal="center"/>
    </xf>
    <xf numFmtId="0" fontId="33" fillId="24" borderId="19" xfId="0" applyNumberFormat="1" applyFont="1" applyFill="1" applyBorder="1" applyAlignment="1">
      <alignment horizontal="left" wrapText="1"/>
    </xf>
    <xf numFmtId="49" fontId="30" fillId="24" borderId="20" xfId="0" applyNumberFormat="1" applyFont="1" applyFill="1" applyBorder="1" applyAlignment="1">
      <alignment horizontal="center"/>
    </xf>
    <xf numFmtId="49" fontId="30" fillId="24" borderId="16" xfId="0" applyNumberFormat="1" applyFont="1" applyFill="1" applyBorder="1" applyAlignment="1">
      <alignment horizontal="center"/>
    </xf>
    <xf numFmtId="49" fontId="30" fillId="24" borderId="16" xfId="0" applyNumberFormat="1" applyFont="1" applyFill="1" applyBorder="1" applyAlignment="1">
      <alignment horizontal="center"/>
    </xf>
    <xf numFmtId="49" fontId="25" fillId="24" borderId="16" xfId="0" applyNumberFormat="1" applyFont="1" applyFill="1" applyBorder="1" applyAlignment="1">
      <alignment horizontal="center"/>
    </xf>
    <xf numFmtId="0" fontId="33" fillId="24" borderId="17" xfId="0" applyFont="1" applyFill="1" applyBorder="1" applyAlignment="1">
      <alignment horizontal="left" wrapText="1"/>
    </xf>
    <xf numFmtId="49" fontId="25" fillId="24" borderId="29" xfId="0" applyNumberFormat="1" applyFont="1" applyFill="1" applyBorder="1" applyAlignment="1">
      <alignment horizontal="center"/>
    </xf>
    <xf numFmtId="49" fontId="25" fillId="24" borderId="30" xfId="0" applyNumberFormat="1" applyFont="1" applyFill="1" applyBorder="1" applyAlignment="1">
      <alignment horizontal="left" wrapText="1"/>
    </xf>
    <xf numFmtId="49" fontId="33" fillId="24" borderId="31" xfId="0" applyNumberFormat="1" applyFont="1" applyFill="1" applyBorder="1" applyAlignment="1">
      <alignment horizontal="left" wrapText="1"/>
    </xf>
    <xf numFmtId="49" fontId="33" fillId="24" borderId="32" xfId="0" applyNumberFormat="1" applyFont="1" applyFill="1" applyBorder="1" applyAlignment="1">
      <alignment horizontal="center"/>
    </xf>
    <xf numFmtId="49" fontId="25" fillId="24" borderId="33" xfId="0" applyNumberFormat="1" applyFont="1" applyFill="1" applyBorder="1" applyAlignment="1">
      <alignment horizontal="center"/>
    </xf>
    <xf numFmtId="49" fontId="30" fillId="24" borderId="17" xfId="0" applyNumberFormat="1" applyFont="1" applyFill="1" applyBorder="1" applyAlignment="1">
      <alignment horizontal="left" wrapText="1"/>
    </xf>
    <xf numFmtId="49" fontId="33" fillId="24" borderId="17" xfId="0" applyNumberFormat="1" applyFont="1" applyFill="1" applyBorder="1" applyAlignment="1">
      <alignment horizontal="left" wrapText="1"/>
    </xf>
    <xf numFmtId="49" fontId="33" fillId="24" borderId="16" xfId="0" applyNumberFormat="1" applyFont="1" applyFill="1" applyBorder="1" applyAlignment="1">
      <alignment horizontal="center"/>
    </xf>
    <xf numFmtId="49" fontId="25" fillId="24" borderId="16" xfId="0" applyNumberFormat="1" applyFont="1" applyFill="1" applyBorder="1" applyAlignment="1">
      <alignment horizontal="center"/>
    </xf>
    <xf numFmtId="49" fontId="25" fillId="24" borderId="31" xfId="0" applyNumberFormat="1" applyFont="1" applyFill="1" applyBorder="1" applyAlignment="1">
      <alignment horizontal="left" wrapText="1"/>
    </xf>
    <xf numFmtId="49" fontId="25" fillId="24" borderId="20" xfId="0" applyNumberFormat="1" applyFont="1" applyFill="1" applyBorder="1" applyAlignment="1">
      <alignment horizontal="center"/>
    </xf>
    <xf numFmtId="49" fontId="25" fillId="24" borderId="21" xfId="0" applyNumberFormat="1" applyFont="1" applyFill="1" applyBorder="1" applyAlignment="1">
      <alignment horizontal="left" wrapText="1"/>
    </xf>
    <xf numFmtId="49" fontId="30" fillId="24" borderId="19" xfId="0" applyNumberFormat="1" applyFont="1" applyFill="1" applyBorder="1" applyAlignment="1">
      <alignment horizontal="left" wrapText="1"/>
    </xf>
    <xf numFmtId="49" fontId="33" fillId="24" borderId="19" xfId="0" applyNumberFormat="1" applyFont="1" applyFill="1" applyBorder="1" applyAlignment="1">
      <alignment horizontal="left" wrapText="1"/>
    </xf>
    <xf numFmtId="49" fontId="25" fillId="24" borderId="14" xfId="0" applyNumberFormat="1" applyFont="1" applyFill="1" applyBorder="1" applyAlignment="1">
      <alignment horizontal="center"/>
    </xf>
    <xf numFmtId="49" fontId="33" fillId="24" borderId="34" xfId="0" applyNumberFormat="1" applyFont="1" applyFill="1" applyBorder="1" applyAlignment="1">
      <alignment horizontal="left" wrapText="1"/>
    </xf>
    <xf numFmtId="49" fontId="30" fillId="24" borderId="32" xfId="0" applyNumberFormat="1" applyFont="1" applyFill="1" applyBorder="1" applyAlignment="1">
      <alignment horizontal="center"/>
    </xf>
    <xf numFmtId="49" fontId="33" fillId="24" borderId="32" xfId="0" applyNumberFormat="1" applyFont="1" applyFill="1" applyBorder="1" applyAlignment="1">
      <alignment horizontal="center"/>
    </xf>
    <xf numFmtId="49" fontId="25" fillId="24" borderId="32" xfId="0" applyNumberFormat="1" applyFont="1" applyFill="1" applyBorder="1" applyAlignment="1">
      <alignment horizontal="center"/>
    </xf>
    <xf numFmtId="49" fontId="25" fillId="24" borderId="35" xfId="0" applyNumberFormat="1" applyFont="1" applyFill="1" applyBorder="1" applyAlignment="1">
      <alignment horizontal="left" wrapText="1"/>
    </xf>
    <xf numFmtId="49" fontId="25" fillId="24" borderId="36" xfId="0" applyNumberFormat="1" applyFont="1" applyFill="1" applyBorder="1" applyAlignment="1">
      <alignment horizontal="center"/>
    </xf>
    <xf numFmtId="49" fontId="25" fillId="24" borderId="37" xfId="0" applyNumberFormat="1" applyFont="1" applyFill="1" applyBorder="1" applyAlignment="1">
      <alignment horizontal="center"/>
    </xf>
    <xf numFmtId="0" fontId="33" fillId="24" borderId="19" xfId="0" applyNumberFormat="1" applyFont="1" applyFill="1" applyBorder="1" applyAlignment="1">
      <alignment horizontal="left" wrapText="1"/>
    </xf>
    <xf numFmtId="49" fontId="25" fillId="24" borderId="28" xfId="0" applyNumberFormat="1" applyFont="1" applyFill="1" applyBorder="1" applyAlignment="1">
      <alignment horizontal="left" wrapText="1"/>
    </xf>
    <xf numFmtId="0" fontId="33" fillId="24" borderId="34" xfId="0" applyNumberFormat="1" applyFont="1" applyFill="1" applyBorder="1" applyAlignment="1">
      <alignment horizontal="left" wrapText="1"/>
    </xf>
    <xf numFmtId="49" fontId="30" fillId="24" borderId="32" xfId="0" applyNumberFormat="1" applyFont="1" applyFill="1" applyBorder="1" applyAlignment="1">
      <alignment horizontal="center"/>
    </xf>
    <xf numFmtId="49" fontId="25" fillId="24" borderId="38" xfId="0" applyNumberFormat="1" applyFont="1" applyFill="1" applyBorder="1" applyAlignment="1">
      <alignment horizontal="left" wrapText="1"/>
    </xf>
    <xf numFmtId="49" fontId="25" fillId="24" borderId="33" xfId="0" applyNumberFormat="1" applyFont="1" applyFill="1" applyBorder="1" applyAlignment="1">
      <alignment horizontal="center"/>
    </xf>
    <xf numFmtId="49" fontId="33" fillId="24" borderId="15" xfId="0" applyNumberFormat="1" applyFont="1" applyFill="1" applyBorder="1" applyAlignment="1">
      <alignment horizontal="left" wrapText="1"/>
    </xf>
    <xf numFmtId="49" fontId="25" fillId="24" borderId="39" xfId="0" applyNumberFormat="1" applyFont="1" applyFill="1" applyBorder="1" applyAlignment="1">
      <alignment horizontal="left" wrapText="1"/>
    </xf>
    <xf numFmtId="49" fontId="30" fillId="24" borderId="40" xfId="0" applyNumberFormat="1" applyFont="1" applyFill="1" applyBorder="1" applyAlignment="1">
      <alignment horizontal="left" wrapText="1"/>
    </xf>
    <xf numFmtId="0" fontId="33" fillId="24" borderId="15" xfId="0" applyNumberFormat="1" applyFont="1" applyFill="1" applyBorder="1" applyAlignment="1">
      <alignment horizontal="left" wrapText="1"/>
    </xf>
    <xf numFmtId="49" fontId="25" fillId="24" borderId="29" xfId="0" applyNumberFormat="1" applyFont="1" applyFill="1" applyBorder="1" applyAlignment="1">
      <alignment horizontal="center"/>
    </xf>
    <xf numFmtId="0" fontId="33" fillId="24" borderId="12" xfId="0" applyNumberFormat="1" applyFont="1" applyFill="1" applyBorder="1" applyAlignment="1">
      <alignment horizontal="left" wrapText="1"/>
    </xf>
    <xf numFmtId="0" fontId="33" fillId="24" borderId="31" xfId="0" applyNumberFormat="1" applyFont="1" applyFill="1" applyBorder="1" applyAlignment="1">
      <alignment horizontal="left" wrapText="1"/>
    </xf>
    <xf numFmtId="49" fontId="33" fillId="24" borderId="20" xfId="0" applyNumberFormat="1" applyFont="1" applyFill="1" applyBorder="1" applyAlignment="1">
      <alignment horizontal="center"/>
    </xf>
    <xf numFmtId="49" fontId="30" fillId="24" borderId="20" xfId="0" applyNumberFormat="1" applyFont="1" applyFill="1" applyBorder="1" applyAlignment="1">
      <alignment horizontal="center"/>
    </xf>
    <xf numFmtId="49" fontId="25" fillId="24" borderId="20" xfId="0" applyNumberFormat="1" applyFont="1" applyFill="1" applyBorder="1" applyAlignment="1">
      <alignment horizontal="center"/>
    </xf>
    <xf numFmtId="49" fontId="25" fillId="24" borderId="38" xfId="0" applyNumberFormat="1" applyFont="1" applyFill="1" applyBorder="1" applyAlignment="1">
      <alignment horizontal="left" wrapText="1"/>
    </xf>
    <xf numFmtId="49" fontId="25" fillId="24" borderId="14" xfId="0" applyNumberFormat="1" applyFont="1" applyFill="1" applyBorder="1" applyAlignment="1">
      <alignment horizontal="center"/>
    </xf>
    <xf numFmtId="2" fontId="33" fillId="24" borderId="38" xfId="0" applyNumberFormat="1" applyFont="1" applyFill="1" applyBorder="1" applyAlignment="1">
      <alignment horizontal="left" wrapText="1"/>
    </xf>
    <xf numFmtId="0" fontId="33" fillId="24" borderId="31" xfId="0" applyNumberFormat="1" applyFont="1" applyFill="1" applyBorder="1" applyAlignment="1">
      <alignment horizontal="left" wrapText="1"/>
    </xf>
    <xf numFmtId="49" fontId="33" fillId="24" borderId="20" xfId="0" applyNumberFormat="1" applyFont="1" applyFill="1" applyBorder="1" applyAlignment="1">
      <alignment horizontal="center"/>
    </xf>
    <xf numFmtId="49" fontId="25" fillId="24" borderId="22" xfId="0" applyNumberFormat="1" applyFont="1" applyFill="1" applyBorder="1" applyAlignment="1">
      <alignment horizontal="center"/>
    </xf>
    <xf numFmtId="0" fontId="33" fillId="24" borderId="20" xfId="0" applyNumberFormat="1" applyFont="1" applyFill="1" applyBorder="1" applyAlignment="1">
      <alignment horizontal="center"/>
    </xf>
    <xf numFmtId="49" fontId="25" fillId="24" borderId="27" xfId="0" applyNumberFormat="1" applyFont="1" applyFill="1" applyBorder="1" applyAlignment="1">
      <alignment horizontal="left" wrapText="1"/>
    </xf>
    <xf numFmtId="49" fontId="33" fillId="24" borderId="23" xfId="0" applyNumberFormat="1" applyFont="1" applyFill="1" applyBorder="1" applyAlignment="1">
      <alignment horizontal="left" wrapText="1"/>
    </xf>
    <xf numFmtId="49" fontId="30" fillId="24" borderId="24" xfId="0" applyNumberFormat="1" applyFont="1" applyFill="1" applyBorder="1" applyAlignment="1">
      <alignment horizontal="center"/>
    </xf>
    <xf numFmtId="49" fontId="25" fillId="24" borderId="24" xfId="0" applyNumberFormat="1" applyFont="1" applyFill="1" applyBorder="1" applyAlignment="1">
      <alignment horizontal="center"/>
    </xf>
    <xf numFmtId="49" fontId="25" fillId="24" borderId="27" xfId="0" applyNumberFormat="1" applyFont="1" applyFill="1" applyBorder="1" applyAlignment="1">
      <alignment horizontal="left" wrapText="1"/>
    </xf>
    <xf numFmtId="49" fontId="25" fillId="24" borderId="26" xfId="0" applyNumberFormat="1" applyFont="1" applyFill="1" applyBorder="1" applyAlignment="1">
      <alignment horizontal="center"/>
    </xf>
    <xf numFmtId="49" fontId="33" fillId="24" borderId="12" xfId="0" applyNumberFormat="1" applyFont="1" applyFill="1" applyBorder="1" applyAlignment="1">
      <alignment horizontal="left" wrapText="1"/>
    </xf>
    <xf numFmtId="0" fontId="33" fillId="24" borderId="12" xfId="0" applyNumberFormat="1" applyFont="1" applyFill="1" applyBorder="1" applyAlignment="1">
      <alignment horizontal="left" wrapText="1"/>
    </xf>
    <xf numFmtId="179" fontId="33" fillId="24" borderId="17" xfId="0" applyNumberFormat="1" applyFont="1" applyFill="1" applyBorder="1" applyAlignment="1">
      <alignment horizontal="left" wrapText="1"/>
    </xf>
    <xf numFmtId="49" fontId="33" fillId="24" borderId="19" xfId="0" applyNumberFormat="1" applyFont="1" applyFill="1" applyBorder="1" applyAlignment="1">
      <alignment horizontal="left" wrapText="1"/>
    </xf>
    <xf numFmtId="49" fontId="33" fillId="24" borderId="41" xfId="0" applyNumberFormat="1" applyFont="1" applyFill="1" applyBorder="1" applyAlignment="1">
      <alignment horizontal="left" wrapText="1"/>
    </xf>
    <xf numFmtId="0" fontId="33" fillId="24" borderId="19" xfId="0" applyNumberFormat="1" applyFont="1" applyFill="1" applyBorder="1" applyAlignment="1">
      <alignment horizontal="left" wrapText="1"/>
    </xf>
    <xf numFmtId="49" fontId="25" fillId="24" borderId="36" xfId="0" applyNumberFormat="1" applyFont="1" applyFill="1" applyBorder="1" applyAlignment="1">
      <alignment horizontal="center"/>
    </xf>
    <xf numFmtId="49" fontId="25" fillId="24" borderId="27" xfId="0" applyNumberFormat="1" applyFont="1" applyFill="1" applyBorder="1" applyAlignment="1">
      <alignment horizontal="left" wrapText="1"/>
    </xf>
    <xf numFmtId="49" fontId="25" fillId="24" borderId="21" xfId="0" applyNumberFormat="1" applyFont="1" applyFill="1" applyBorder="1" applyAlignment="1">
      <alignment horizontal="left" wrapText="1"/>
    </xf>
    <xf numFmtId="49" fontId="25" fillId="24" borderId="22" xfId="0" applyNumberFormat="1" applyFont="1" applyFill="1" applyBorder="1" applyAlignment="1">
      <alignment horizontal="center"/>
    </xf>
    <xf numFmtId="49" fontId="33" fillId="24" borderId="24" xfId="0" applyNumberFormat="1" applyFont="1" applyFill="1" applyBorder="1" applyAlignment="1">
      <alignment horizontal="center"/>
    </xf>
    <xf numFmtId="49" fontId="33" fillId="24" borderId="38" xfId="0" applyNumberFormat="1" applyFont="1" applyFill="1" applyBorder="1" applyAlignment="1">
      <alignment horizontal="left" wrapText="1"/>
    </xf>
    <xf numFmtId="49" fontId="33" fillId="24" borderId="31" xfId="0" applyNumberFormat="1" applyFont="1" applyFill="1" applyBorder="1" applyAlignment="1">
      <alignment horizontal="left" wrapText="1"/>
    </xf>
    <xf numFmtId="49" fontId="33" fillId="24" borderId="18" xfId="0" applyNumberFormat="1" applyFont="1" applyFill="1" applyBorder="1" applyAlignment="1">
      <alignment horizontal="center"/>
    </xf>
    <xf numFmtId="0" fontId="33" fillId="24" borderId="42" xfId="0" applyNumberFormat="1" applyFont="1" applyFill="1" applyBorder="1" applyAlignment="1">
      <alignment horizontal="left" wrapText="1"/>
    </xf>
    <xf numFmtId="49" fontId="33" fillId="24" borderId="26" xfId="0" applyNumberFormat="1" applyFont="1" applyFill="1" applyBorder="1" applyAlignment="1">
      <alignment horizontal="center"/>
    </xf>
    <xf numFmtId="49" fontId="33" fillId="24" borderId="26" xfId="0" applyNumberFormat="1" applyFont="1" applyFill="1" applyBorder="1" applyAlignment="1">
      <alignment horizontal="center"/>
    </xf>
    <xf numFmtId="49" fontId="25" fillId="24" borderId="26" xfId="0" applyNumberFormat="1" applyFont="1" applyFill="1" applyBorder="1" applyAlignment="1">
      <alignment horizontal="center"/>
    </xf>
    <xf numFmtId="49" fontId="25" fillId="24" borderId="21" xfId="0" applyNumberFormat="1" applyFont="1" applyFill="1" applyBorder="1" applyAlignment="1">
      <alignment horizontal="left" wrapText="1"/>
    </xf>
    <xf numFmtId="49" fontId="33" fillId="24" borderId="22" xfId="0" applyNumberFormat="1" applyFont="1" applyFill="1" applyBorder="1" applyAlignment="1">
      <alignment horizontal="center"/>
    </xf>
    <xf numFmtId="49" fontId="33" fillId="24" borderId="29" xfId="0" applyNumberFormat="1" applyFont="1" applyFill="1" applyBorder="1" applyAlignment="1">
      <alignment horizontal="center"/>
    </xf>
    <xf numFmtId="49" fontId="30" fillId="24" borderId="14" xfId="0" applyNumberFormat="1" applyFont="1" applyFill="1" applyBorder="1" applyAlignment="1">
      <alignment horizontal="center"/>
    </xf>
    <xf numFmtId="49" fontId="33" fillId="24" borderId="41" xfId="0" applyNumberFormat="1" applyFont="1" applyFill="1" applyBorder="1" applyAlignment="1">
      <alignment horizontal="left" wrapText="1"/>
    </xf>
    <xf numFmtId="179" fontId="33" fillId="24" borderId="41" xfId="0" applyNumberFormat="1" applyFont="1" applyFill="1" applyBorder="1" applyAlignment="1">
      <alignment horizontal="left" wrapText="1"/>
    </xf>
    <xf numFmtId="49" fontId="25" fillId="24" borderId="25" xfId="0" applyNumberFormat="1" applyFont="1" applyFill="1" applyBorder="1" applyAlignment="1">
      <alignment horizontal="left" wrapText="1"/>
    </xf>
    <xf numFmtId="49" fontId="25" fillId="24" borderId="25" xfId="0" applyNumberFormat="1" applyFont="1" applyFill="1" applyBorder="1" applyAlignment="1">
      <alignment horizontal="left" wrapText="1"/>
    </xf>
    <xf numFmtId="49" fontId="30" fillId="24" borderId="18" xfId="0" applyNumberFormat="1" applyFont="1" applyFill="1" applyBorder="1" applyAlignment="1">
      <alignment horizontal="center"/>
    </xf>
    <xf numFmtId="49" fontId="33" fillId="24" borderId="38" xfId="0" applyNumberFormat="1" applyFont="1" applyFill="1" applyBorder="1" applyAlignment="1">
      <alignment horizontal="left" wrapText="1"/>
    </xf>
    <xf numFmtId="0" fontId="25" fillId="24" borderId="22" xfId="0" applyNumberFormat="1" applyFont="1" applyFill="1" applyBorder="1" applyAlignment="1">
      <alignment horizontal="center"/>
    </xf>
    <xf numFmtId="49" fontId="33" fillId="24" borderId="12" xfId="0" applyNumberFormat="1" applyFont="1" applyFill="1" applyBorder="1" applyAlignment="1">
      <alignment horizontal="left" wrapText="1"/>
    </xf>
    <xf numFmtId="49" fontId="30" fillId="24" borderId="19" xfId="0" applyNumberFormat="1" applyFont="1" applyFill="1" applyBorder="1" applyAlignment="1">
      <alignment horizontal="left" wrapText="1"/>
    </xf>
    <xf numFmtId="49" fontId="25" fillId="24" borderId="43" xfId="0" applyNumberFormat="1" applyFont="1" applyFill="1" applyBorder="1" applyAlignment="1">
      <alignment horizontal="left" wrapText="1"/>
    </xf>
    <xf numFmtId="49" fontId="25" fillId="24" borderId="44" xfId="0" applyNumberFormat="1" applyFont="1" applyFill="1" applyBorder="1" applyAlignment="1">
      <alignment horizontal="center"/>
    </xf>
    <xf numFmtId="49" fontId="25" fillId="24" borderId="44" xfId="0" applyNumberFormat="1" applyFont="1" applyFill="1" applyBorder="1" applyAlignment="1">
      <alignment horizontal="center"/>
    </xf>
    <xf numFmtId="49" fontId="33" fillId="24" borderId="45" xfId="0" applyNumberFormat="1" applyFont="1" applyFill="1" applyBorder="1" applyAlignment="1">
      <alignment horizontal="left" wrapText="1"/>
    </xf>
    <xf numFmtId="49" fontId="33" fillId="24" borderId="46" xfId="0" applyNumberFormat="1" applyFont="1" applyFill="1" applyBorder="1" applyAlignment="1">
      <alignment horizontal="center"/>
    </xf>
    <xf numFmtId="49" fontId="34" fillId="24" borderId="46" xfId="0" applyNumberFormat="1" applyFont="1" applyFill="1" applyBorder="1" applyAlignment="1">
      <alignment horizontal="center"/>
    </xf>
    <xf numFmtId="49" fontId="33" fillId="24" borderId="40" xfId="0" applyNumberFormat="1" applyFont="1" applyFill="1" applyBorder="1" applyAlignment="1">
      <alignment horizontal="left" wrapText="1"/>
    </xf>
    <xf numFmtId="49" fontId="30" fillId="24" borderId="47" xfId="0" applyNumberFormat="1" applyFont="1" applyFill="1" applyBorder="1" applyAlignment="1">
      <alignment wrapText="1"/>
    </xf>
    <xf numFmtId="49" fontId="25" fillId="24" borderId="47" xfId="0" applyNumberFormat="1" applyFont="1" applyFill="1" applyBorder="1" applyAlignment="1">
      <alignment horizontal="center" wrapText="1"/>
    </xf>
    <xf numFmtId="49" fontId="25" fillId="24" borderId="47" xfId="0" applyNumberFormat="1" applyFont="1" applyFill="1" applyBorder="1" applyAlignment="1">
      <alignment horizontal="center"/>
    </xf>
    <xf numFmtId="49" fontId="25" fillId="24" borderId="47" xfId="0" applyNumberFormat="1" applyFont="1" applyFill="1" applyBorder="1" applyAlignment="1">
      <alignment wrapText="1"/>
    </xf>
    <xf numFmtId="165" fontId="30" fillId="24" borderId="47" xfId="0" applyNumberFormat="1" applyFont="1" applyFill="1" applyBorder="1" applyAlignment="1">
      <alignment horizontal="right"/>
    </xf>
    <xf numFmtId="165" fontId="25" fillId="24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80" fontId="18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/>
    </xf>
    <xf numFmtId="183" fontId="18" fillId="0" borderId="0" xfId="0" applyNumberFormat="1" applyFont="1" applyAlignment="1">
      <alignment/>
    </xf>
    <xf numFmtId="0" fontId="20" fillId="0" borderId="48" xfId="0" applyFont="1" applyBorder="1" applyAlignment="1">
      <alignment horizontal="center" vertical="center" wrapText="1"/>
    </xf>
    <xf numFmtId="180" fontId="20" fillId="0" borderId="49" xfId="0" applyNumberFormat="1" applyFont="1" applyBorder="1" applyAlignment="1">
      <alignment horizontal="center" vertical="center" wrapText="1"/>
    </xf>
    <xf numFmtId="0" fontId="18" fillId="0" borderId="50" xfId="0" applyFont="1" applyBorder="1" applyAlignment="1">
      <alignment/>
    </xf>
    <xf numFmtId="0" fontId="18" fillId="0" borderId="50" xfId="0" applyFont="1" applyBorder="1" applyAlignment="1">
      <alignment horizontal="center"/>
    </xf>
    <xf numFmtId="165" fontId="18" fillId="0" borderId="0" xfId="0" applyNumberFormat="1" applyFont="1" applyAlignment="1">
      <alignment/>
    </xf>
    <xf numFmtId="0" fontId="20" fillId="0" borderId="50" xfId="0" applyFont="1" applyBorder="1" applyAlignment="1">
      <alignment horizontal="center"/>
    </xf>
    <xf numFmtId="165" fontId="20" fillId="0" borderId="50" xfId="0" applyNumberFormat="1" applyFont="1" applyBorder="1" applyAlignment="1">
      <alignment horizontal="center"/>
    </xf>
    <xf numFmtId="165" fontId="20" fillId="0" borderId="50" xfId="0" applyNumberFormat="1" applyFont="1" applyFill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164" fontId="18" fillId="0" borderId="50" xfId="0" applyNumberFormat="1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165" fontId="20" fillId="0" borderId="5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47" xfId="0" applyFont="1" applyBorder="1" applyAlignment="1">
      <alignment horizontal="center"/>
    </xf>
    <xf numFmtId="180" fontId="20" fillId="0" borderId="53" xfId="58" applyNumberFormat="1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180" fontId="20" fillId="0" borderId="56" xfId="58" applyNumberFormat="1" applyFont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8" fillId="0" borderId="55" xfId="0" applyFont="1" applyBorder="1" applyAlignment="1">
      <alignment horizontal="center"/>
    </xf>
    <xf numFmtId="180" fontId="18" fillId="0" borderId="56" xfId="58" applyNumberFormat="1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165" fontId="20" fillId="0" borderId="59" xfId="0" applyNumberFormat="1" applyFont="1" applyFill="1" applyBorder="1" applyAlignment="1">
      <alignment horizontal="center" vertical="center"/>
    </xf>
    <xf numFmtId="165" fontId="20" fillId="0" borderId="60" xfId="0" applyNumberFormat="1" applyFont="1" applyFill="1" applyBorder="1" applyAlignment="1">
      <alignment horizontal="center" vertical="center"/>
    </xf>
    <xf numFmtId="180" fontId="20" fillId="0" borderId="61" xfId="58" applyNumberFormat="1" applyFont="1" applyBorder="1" applyAlignment="1">
      <alignment horizontal="center"/>
    </xf>
    <xf numFmtId="0" fontId="31" fillId="20" borderId="62" xfId="0" applyFont="1" applyFill="1" applyBorder="1" applyAlignment="1">
      <alignment horizontal="center" vertical="center" wrapText="1"/>
    </xf>
    <xf numFmtId="49" fontId="32" fillId="20" borderId="63" xfId="53" applyNumberFormat="1" applyFont="1" applyFill="1" applyBorder="1" applyAlignment="1" applyProtection="1">
      <alignment horizontal="center" vertical="center" wrapText="1"/>
      <protection/>
    </xf>
    <xf numFmtId="49" fontId="32" fillId="20" borderId="64" xfId="53" applyNumberFormat="1" applyFont="1" applyFill="1" applyBorder="1" applyAlignment="1" applyProtection="1">
      <alignment horizontal="center" vertical="center" wrapText="1"/>
      <protection/>
    </xf>
    <xf numFmtId="0" fontId="38" fillId="20" borderId="65" xfId="0" applyFont="1" applyFill="1" applyBorder="1" applyAlignment="1">
      <alignment horizontal="center" vertical="center" wrapText="1"/>
    </xf>
    <xf numFmtId="49" fontId="33" fillId="24" borderId="66" xfId="0" applyNumberFormat="1" applyFont="1" applyFill="1" applyBorder="1" applyAlignment="1">
      <alignment horizontal="center"/>
    </xf>
    <xf numFmtId="49" fontId="33" fillId="24" borderId="67" xfId="0" applyNumberFormat="1" applyFont="1" applyFill="1" applyBorder="1" applyAlignment="1">
      <alignment horizontal="center"/>
    </xf>
    <xf numFmtId="49" fontId="33" fillId="24" borderId="68" xfId="0" applyNumberFormat="1" applyFont="1" applyFill="1" applyBorder="1" applyAlignment="1">
      <alignment horizontal="center"/>
    </xf>
    <xf numFmtId="49" fontId="25" fillId="24" borderId="69" xfId="0" applyNumberFormat="1" applyFont="1" applyFill="1" applyBorder="1" applyAlignment="1">
      <alignment horizontal="center"/>
    </xf>
    <xf numFmtId="49" fontId="25" fillId="24" borderId="70" xfId="0" applyNumberFormat="1" applyFont="1" applyFill="1" applyBorder="1" applyAlignment="1">
      <alignment horizontal="center"/>
    </xf>
    <xf numFmtId="49" fontId="25" fillId="24" borderId="71" xfId="0" applyNumberFormat="1" applyFont="1" applyFill="1" applyBorder="1" applyAlignment="1">
      <alignment horizontal="center"/>
    </xf>
    <xf numFmtId="49" fontId="25" fillId="24" borderId="72" xfId="0" applyNumberFormat="1" applyFont="1" applyFill="1" applyBorder="1" applyAlignment="1">
      <alignment horizontal="center"/>
    </xf>
    <xf numFmtId="49" fontId="25" fillId="24" borderId="73" xfId="0" applyNumberFormat="1" applyFont="1" applyFill="1" applyBorder="1" applyAlignment="1">
      <alignment horizontal="center"/>
    </xf>
    <xf numFmtId="49" fontId="25" fillId="24" borderId="67" xfId="0" applyNumberFormat="1" applyFont="1" applyFill="1" applyBorder="1" applyAlignment="1">
      <alignment horizontal="center"/>
    </xf>
    <xf numFmtId="49" fontId="25" fillId="24" borderId="73" xfId="0" applyNumberFormat="1" applyFont="1" applyFill="1" applyBorder="1" applyAlignment="1">
      <alignment horizontal="center"/>
    </xf>
    <xf numFmtId="49" fontId="25" fillId="24" borderId="71" xfId="0" applyNumberFormat="1" applyFont="1" applyFill="1" applyBorder="1" applyAlignment="1">
      <alignment horizontal="center"/>
    </xf>
    <xf numFmtId="49" fontId="25" fillId="24" borderId="68" xfId="0" applyNumberFormat="1" applyFont="1" applyFill="1" applyBorder="1" applyAlignment="1">
      <alignment horizontal="center"/>
    </xf>
    <xf numFmtId="49" fontId="33" fillId="24" borderId="72" xfId="0" applyNumberFormat="1" applyFont="1" applyFill="1" applyBorder="1" applyAlignment="1">
      <alignment horizontal="center"/>
    </xf>
    <xf numFmtId="49" fontId="25" fillId="24" borderId="74" xfId="0" applyNumberFormat="1" applyFont="1" applyFill="1" applyBorder="1" applyAlignment="1">
      <alignment horizontal="center"/>
    </xf>
    <xf numFmtId="49" fontId="25" fillId="24" borderId="75" xfId="0" applyNumberFormat="1" applyFont="1" applyFill="1" applyBorder="1" applyAlignment="1">
      <alignment horizontal="center"/>
    </xf>
    <xf numFmtId="49" fontId="33" fillId="24" borderId="70" xfId="0" applyNumberFormat="1" applyFont="1" applyFill="1" applyBorder="1" applyAlignment="1">
      <alignment horizontal="center"/>
    </xf>
    <xf numFmtId="49" fontId="33" fillId="24" borderId="71" xfId="0" applyNumberFormat="1" applyFont="1" applyFill="1" applyBorder="1" applyAlignment="1">
      <alignment horizontal="center"/>
    </xf>
    <xf numFmtId="49" fontId="25" fillId="24" borderId="67" xfId="0" applyNumberFormat="1" applyFont="1" applyFill="1" applyBorder="1" applyAlignment="1">
      <alignment horizontal="center"/>
    </xf>
    <xf numFmtId="49" fontId="25" fillId="24" borderId="70" xfId="0" applyNumberFormat="1" applyFont="1" applyFill="1" applyBorder="1" applyAlignment="1">
      <alignment horizontal="center"/>
    </xf>
    <xf numFmtId="49" fontId="25" fillId="24" borderId="76" xfId="0" applyNumberFormat="1" applyFont="1" applyFill="1" applyBorder="1" applyAlignment="1">
      <alignment horizontal="center"/>
    </xf>
    <xf numFmtId="49" fontId="33" fillId="24" borderId="74" xfId="0" applyNumberFormat="1" applyFont="1" applyFill="1" applyBorder="1" applyAlignment="1">
      <alignment horizontal="center"/>
    </xf>
    <xf numFmtId="49" fontId="25" fillId="24" borderId="75" xfId="0" applyNumberFormat="1" applyFont="1" applyFill="1" applyBorder="1" applyAlignment="1">
      <alignment horizontal="center"/>
    </xf>
    <xf numFmtId="49" fontId="25" fillId="24" borderId="68" xfId="0" applyNumberFormat="1" applyFont="1" applyFill="1" applyBorder="1" applyAlignment="1">
      <alignment horizontal="center"/>
    </xf>
    <xf numFmtId="49" fontId="25" fillId="24" borderId="70" xfId="0" applyNumberFormat="1" applyFont="1" applyFill="1" applyBorder="1" applyAlignment="1">
      <alignment horizontal="center"/>
    </xf>
    <xf numFmtId="49" fontId="25" fillId="24" borderId="67" xfId="0" applyNumberFormat="1" applyFont="1" applyFill="1" applyBorder="1" applyAlignment="1">
      <alignment horizontal="center"/>
    </xf>
    <xf numFmtId="49" fontId="25" fillId="24" borderId="72" xfId="0" applyNumberFormat="1" applyFont="1" applyFill="1" applyBorder="1" applyAlignment="1">
      <alignment horizontal="center"/>
    </xf>
    <xf numFmtId="49" fontId="25" fillId="24" borderId="73" xfId="0" applyNumberFormat="1" applyFont="1" applyFill="1" applyBorder="1" applyAlignment="1">
      <alignment horizontal="center"/>
    </xf>
    <xf numFmtId="49" fontId="25" fillId="24" borderId="71" xfId="0" applyNumberFormat="1" applyFont="1" applyFill="1" applyBorder="1" applyAlignment="1">
      <alignment horizontal="center"/>
    </xf>
    <xf numFmtId="49" fontId="25" fillId="24" borderId="72" xfId="0" applyNumberFormat="1" applyFont="1" applyFill="1" applyBorder="1" applyAlignment="1">
      <alignment horizontal="center"/>
    </xf>
    <xf numFmtId="49" fontId="25" fillId="24" borderId="73" xfId="0" applyNumberFormat="1" applyFont="1" applyFill="1" applyBorder="1" applyAlignment="1">
      <alignment horizontal="center"/>
    </xf>
    <xf numFmtId="49" fontId="25" fillId="24" borderId="76" xfId="0" applyNumberFormat="1" applyFont="1" applyFill="1" applyBorder="1" applyAlignment="1">
      <alignment horizontal="center"/>
    </xf>
    <xf numFmtId="0" fontId="33" fillId="24" borderId="72" xfId="0" applyFont="1" applyFill="1" applyBorder="1" applyAlignment="1">
      <alignment horizontal="center"/>
    </xf>
    <xf numFmtId="49" fontId="25" fillId="24" borderId="77" xfId="0" applyNumberFormat="1" applyFont="1" applyFill="1" applyBorder="1" applyAlignment="1">
      <alignment horizontal="center"/>
    </xf>
    <xf numFmtId="49" fontId="33" fillId="24" borderId="68" xfId="0" applyNumberFormat="1" applyFont="1" applyFill="1" applyBorder="1" applyAlignment="1">
      <alignment horizontal="center"/>
    </xf>
    <xf numFmtId="49" fontId="30" fillId="24" borderId="68" xfId="0" applyNumberFormat="1" applyFont="1" applyFill="1" applyBorder="1" applyAlignment="1">
      <alignment horizontal="center"/>
    </xf>
    <xf numFmtId="49" fontId="25" fillId="24" borderId="78" xfId="0" applyNumberFormat="1" applyFont="1" applyFill="1" applyBorder="1" applyAlignment="1">
      <alignment horizontal="center"/>
    </xf>
    <xf numFmtId="49" fontId="34" fillId="24" borderId="79" xfId="0" applyNumberFormat="1" applyFont="1" applyFill="1" applyBorder="1" applyAlignment="1">
      <alignment horizontal="center"/>
    </xf>
    <xf numFmtId="49" fontId="33" fillId="24" borderId="77" xfId="0" applyNumberFormat="1" applyFont="1" applyFill="1" applyBorder="1" applyAlignment="1">
      <alignment horizontal="center"/>
    </xf>
    <xf numFmtId="49" fontId="32" fillId="20" borderId="80" xfId="53" applyNumberFormat="1" applyFont="1" applyFill="1" applyBorder="1" applyAlignment="1" applyProtection="1">
      <alignment horizontal="center" vertical="center" wrapText="1"/>
      <protection/>
    </xf>
    <xf numFmtId="165" fontId="33" fillId="24" borderId="81" xfId="0" applyNumberFormat="1" applyFont="1" applyFill="1" applyBorder="1" applyAlignment="1">
      <alignment horizontal="right"/>
    </xf>
    <xf numFmtId="165" fontId="30" fillId="24" borderId="82" xfId="0" applyNumberFormat="1" applyFont="1" applyFill="1" applyBorder="1" applyAlignment="1">
      <alignment horizontal="right"/>
    </xf>
    <xf numFmtId="165" fontId="33" fillId="24" borderId="82" xfId="0" applyNumberFormat="1" applyFont="1" applyFill="1" applyBorder="1" applyAlignment="1">
      <alignment horizontal="right"/>
    </xf>
    <xf numFmtId="165" fontId="33" fillId="24" borderId="50" xfId="0" applyNumberFormat="1" applyFont="1" applyFill="1" applyBorder="1" applyAlignment="1">
      <alignment horizontal="right"/>
    </xf>
    <xf numFmtId="165" fontId="33" fillId="24" borderId="83" xfId="0" applyNumberFormat="1" applyFont="1" applyFill="1" applyBorder="1" applyAlignment="1">
      <alignment horizontal="right"/>
    </xf>
    <xf numFmtId="165" fontId="25" fillId="24" borderId="84" xfId="0" applyNumberFormat="1" applyFont="1" applyFill="1" applyBorder="1" applyAlignment="1">
      <alignment horizontal="right"/>
    </xf>
    <xf numFmtId="165" fontId="33" fillId="24" borderId="85" xfId="0" applyNumberFormat="1" applyFont="1" applyFill="1" applyBorder="1" applyAlignment="1">
      <alignment horizontal="right"/>
    </xf>
    <xf numFmtId="165" fontId="25" fillId="24" borderId="84" xfId="0" applyNumberFormat="1" applyFont="1" applyFill="1" applyBorder="1" applyAlignment="1">
      <alignment horizontal="right"/>
    </xf>
    <xf numFmtId="165" fontId="30" fillId="24" borderId="83" xfId="0" applyNumberFormat="1" applyFont="1" applyFill="1" applyBorder="1" applyAlignment="1">
      <alignment horizontal="right"/>
    </xf>
    <xf numFmtId="165" fontId="25" fillId="24" borderId="86" xfId="0" applyNumberFormat="1" applyFont="1" applyFill="1" applyBorder="1" applyAlignment="1">
      <alignment horizontal="right"/>
    </xf>
    <xf numFmtId="165" fontId="25" fillId="24" borderId="87" xfId="0" applyNumberFormat="1" applyFont="1" applyFill="1" applyBorder="1" applyAlignment="1">
      <alignment horizontal="right"/>
    </xf>
    <xf numFmtId="165" fontId="30" fillId="24" borderId="85" xfId="0" applyNumberFormat="1" applyFont="1" applyFill="1" applyBorder="1" applyAlignment="1">
      <alignment horizontal="right"/>
    </xf>
    <xf numFmtId="165" fontId="33" fillId="24" borderId="88" xfId="0" applyNumberFormat="1" applyFont="1" applyFill="1" applyBorder="1" applyAlignment="1">
      <alignment horizontal="right"/>
    </xf>
    <xf numFmtId="165" fontId="30" fillId="24" borderId="82" xfId="0" applyNumberFormat="1" applyFont="1" applyFill="1" applyBorder="1" applyAlignment="1">
      <alignment horizontal="right"/>
    </xf>
    <xf numFmtId="165" fontId="30" fillId="24" borderId="88" xfId="0" applyNumberFormat="1" applyFont="1" applyFill="1" applyBorder="1" applyAlignment="1">
      <alignment horizontal="right"/>
    </xf>
    <xf numFmtId="165" fontId="25" fillId="24" borderId="87" xfId="0" applyNumberFormat="1" applyFont="1" applyFill="1" applyBorder="1" applyAlignment="1">
      <alignment horizontal="right"/>
    </xf>
    <xf numFmtId="165" fontId="25" fillId="24" borderId="82" xfId="0" applyNumberFormat="1" applyFont="1" applyFill="1" applyBorder="1" applyAlignment="1">
      <alignment horizontal="right"/>
    </xf>
    <xf numFmtId="165" fontId="30" fillId="24" borderId="50" xfId="0" applyNumberFormat="1" applyFont="1" applyFill="1" applyBorder="1" applyAlignment="1">
      <alignment horizontal="right"/>
    </xf>
    <xf numFmtId="165" fontId="33" fillId="24" borderId="89" xfId="0" applyNumberFormat="1" applyFont="1" applyFill="1" applyBorder="1" applyAlignment="1">
      <alignment horizontal="right"/>
    </xf>
    <xf numFmtId="165" fontId="30" fillId="24" borderId="50" xfId="0" applyNumberFormat="1" applyFont="1" applyFill="1" applyBorder="1" applyAlignment="1">
      <alignment horizontal="right"/>
    </xf>
    <xf numFmtId="165" fontId="25" fillId="24" borderId="83" xfId="0" applyNumberFormat="1" applyFont="1" applyFill="1" applyBorder="1" applyAlignment="1">
      <alignment horizontal="right"/>
    </xf>
    <xf numFmtId="165" fontId="30" fillId="24" borderId="83" xfId="0" applyNumberFormat="1" applyFont="1" applyFill="1" applyBorder="1" applyAlignment="1">
      <alignment horizontal="right"/>
    </xf>
    <xf numFmtId="165" fontId="33" fillId="24" borderId="83" xfId="0" applyNumberFormat="1" applyFont="1" applyFill="1" applyBorder="1" applyAlignment="1">
      <alignment horizontal="right"/>
    </xf>
    <xf numFmtId="165" fontId="33" fillId="24" borderId="50" xfId="0" applyNumberFormat="1" applyFont="1" applyFill="1" applyBorder="1" applyAlignment="1">
      <alignment horizontal="right"/>
    </xf>
    <xf numFmtId="165" fontId="30" fillId="24" borderId="90" xfId="0" applyNumberFormat="1" applyFont="1" applyFill="1" applyBorder="1" applyAlignment="1">
      <alignment horizontal="right"/>
    </xf>
    <xf numFmtId="165" fontId="25" fillId="24" borderId="91" xfId="0" applyNumberFormat="1" applyFont="1" applyFill="1" applyBorder="1" applyAlignment="1">
      <alignment horizontal="right"/>
    </xf>
    <xf numFmtId="165" fontId="25" fillId="24" borderId="84" xfId="0" applyNumberFormat="1" applyFont="1" applyFill="1" applyBorder="1" applyAlignment="1">
      <alignment horizontal="right"/>
    </xf>
    <xf numFmtId="165" fontId="25" fillId="24" borderId="85" xfId="0" applyNumberFormat="1" applyFont="1" applyFill="1" applyBorder="1" applyAlignment="1">
      <alignment horizontal="right"/>
    </xf>
    <xf numFmtId="165" fontId="33" fillId="24" borderId="82" xfId="0" applyNumberFormat="1" applyFont="1" applyFill="1" applyBorder="1" applyAlignment="1">
      <alignment horizontal="right"/>
    </xf>
    <xf numFmtId="165" fontId="25" fillId="24" borderId="92" xfId="0" applyNumberFormat="1" applyFont="1" applyFill="1" applyBorder="1" applyAlignment="1">
      <alignment horizontal="right"/>
    </xf>
    <xf numFmtId="165" fontId="30" fillId="24" borderId="83" xfId="0" applyNumberFormat="1" applyFont="1" applyFill="1" applyBorder="1" applyAlignment="1">
      <alignment horizontal="right"/>
    </xf>
    <xf numFmtId="165" fontId="25" fillId="24" borderId="82" xfId="0" applyNumberFormat="1" applyFont="1" applyFill="1" applyBorder="1" applyAlignment="1">
      <alignment horizontal="right"/>
    </xf>
    <xf numFmtId="165" fontId="25" fillId="24" borderId="82" xfId="0" applyNumberFormat="1" applyFont="1" applyFill="1" applyBorder="1" applyAlignment="1">
      <alignment horizontal="right"/>
    </xf>
    <xf numFmtId="165" fontId="30" fillId="24" borderId="85" xfId="0" applyNumberFormat="1" applyFont="1" applyFill="1" applyBorder="1" applyAlignment="1">
      <alignment horizontal="right"/>
    </xf>
    <xf numFmtId="165" fontId="25" fillId="24" borderId="86" xfId="0" applyNumberFormat="1" applyFont="1" applyFill="1" applyBorder="1" applyAlignment="1">
      <alignment horizontal="right"/>
    </xf>
    <xf numFmtId="165" fontId="25" fillId="24" borderId="84" xfId="0" applyNumberFormat="1" applyFont="1" applyFill="1" applyBorder="1" applyAlignment="1">
      <alignment horizontal="right"/>
    </xf>
    <xf numFmtId="165" fontId="33" fillId="24" borderId="85" xfId="0" applyNumberFormat="1" applyFont="1" applyFill="1" applyBorder="1" applyAlignment="1">
      <alignment horizontal="right"/>
    </xf>
    <xf numFmtId="165" fontId="30" fillId="24" borderId="89" xfId="0" applyNumberFormat="1" applyFont="1" applyFill="1" applyBorder="1" applyAlignment="1">
      <alignment horizontal="right"/>
    </xf>
    <xf numFmtId="165" fontId="33" fillId="24" borderId="83" xfId="0" applyNumberFormat="1" applyFont="1" applyFill="1" applyBorder="1" applyAlignment="1">
      <alignment horizontal="right"/>
    </xf>
    <xf numFmtId="165" fontId="25" fillId="24" borderId="86" xfId="0" applyNumberFormat="1" applyFont="1" applyFill="1" applyBorder="1" applyAlignment="1">
      <alignment horizontal="right"/>
    </xf>
    <xf numFmtId="165" fontId="33" fillId="24" borderId="88" xfId="0" applyNumberFormat="1" applyFont="1" applyFill="1" applyBorder="1" applyAlignment="1">
      <alignment horizontal="right"/>
    </xf>
    <xf numFmtId="165" fontId="25" fillId="24" borderId="87" xfId="0" applyNumberFormat="1" applyFont="1" applyFill="1" applyBorder="1" applyAlignment="1">
      <alignment horizontal="right"/>
    </xf>
    <xf numFmtId="165" fontId="25" fillId="24" borderId="86" xfId="0" applyNumberFormat="1" applyFont="1" applyFill="1" applyBorder="1" applyAlignment="1">
      <alignment horizontal="right"/>
    </xf>
    <xf numFmtId="165" fontId="33" fillId="24" borderId="88" xfId="0" applyNumberFormat="1" applyFont="1" applyFill="1" applyBorder="1" applyAlignment="1">
      <alignment horizontal="right"/>
    </xf>
    <xf numFmtId="164" fontId="30" fillId="24" borderId="50" xfId="0" applyNumberFormat="1" applyFont="1" applyFill="1" applyBorder="1" applyAlignment="1">
      <alignment horizontal="right"/>
    </xf>
    <xf numFmtId="164" fontId="33" fillId="24" borderId="82" xfId="0" applyNumberFormat="1" applyFont="1" applyFill="1" applyBorder="1" applyAlignment="1">
      <alignment horizontal="right"/>
    </xf>
    <xf numFmtId="164" fontId="30" fillId="24" borderId="82" xfId="0" applyNumberFormat="1" applyFont="1" applyFill="1" applyBorder="1" applyAlignment="1">
      <alignment horizontal="right"/>
    </xf>
    <xf numFmtId="164" fontId="33" fillId="24" borderId="50" xfId="0" applyNumberFormat="1" applyFont="1" applyFill="1" applyBorder="1" applyAlignment="1">
      <alignment horizontal="right"/>
    </xf>
    <xf numFmtId="164" fontId="33" fillId="24" borderId="50" xfId="0" applyNumberFormat="1" applyFont="1" applyFill="1" applyBorder="1" applyAlignment="1">
      <alignment horizontal="right"/>
    </xf>
    <xf numFmtId="164" fontId="33" fillId="24" borderId="83" xfId="0" applyNumberFormat="1" applyFont="1" applyFill="1" applyBorder="1" applyAlignment="1">
      <alignment horizontal="right"/>
    </xf>
    <xf numFmtId="164" fontId="25" fillId="24" borderId="84" xfId="0" applyNumberFormat="1" applyFont="1" applyFill="1" applyBorder="1" applyAlignment="1">
      <alignment horizontal="right"/>
    </xf>
    <xf numFmtId="164" fontId="30" fillId="24" borderId="89" xfId="0" applyNumberFormat="1" applyFont="1" applyFill="1" applyBorder="1" applyAlignment="1">
      <alignment horizontal="right"/>
    </xf>
    <xf numFmtId="164" fontId="30" fillId="24" borderId="83" xfId="0" applyNumberFormat="1" applyFont="1" applyFill="1" applyBorder="1" applyAlignment="1">
      <alignment horizontal="right"/>
    </xf>
    <xf numFmtId="164" fontId="30" fillId="24" borderId="88" xfId="0" applyNumberFormat="1" applyFont="1" applyFill="1" applyBorder="1" applyAlignment="1">
      <alignment horizontal="right"/>
    </xf>
    <xf numFmtId="165" fontId="25" fillId="24" borderId="93" xfId="0" applyNumberFormat="1" applyFont="1" applyFill="1" applyBorder="1" applyAlignment="1">
      <alignment horizontal="right"/>
    </xf>
    <xf numFmtId="165" fontId="30" fillId="24" borderId="52" xfId="0" applyNumberFormat="1" applyFont="1" applyFill="1" applyBorder="1" applyAlignment="1">
      <alignment horizontal="right"/>
    </xf>
    <xf numFmtId="165" fontId="33" fillId="24" borderId="89" xfId="0" applyNumberFormat="1" applyFont="1" applyFill="1" applyBorder="1" applyAlignment="1">
      <alignment horizontal="right"/>
    </xf>
    <xf numFmtId="49" fontId="25" fillId="24" borderId="94" xfId="0" applyNumberFormat="1" applyFont="1" applyFill="1" applyBorder="1" applyAlignment="1">
      <alignment horizontal="center"/>
    </xf>
    <xf numFmtId="49" fontId="25" fillId="24" borderId="95" xfId="0" applyNumberFormat="1" applyFont="1" applyFill="1" applyBorder="1" applyAlignment="1">
      <alignment horizontal="left" wrapText="1"/>
    </xf>
    <xf numFmtId="165" fontId="25" fillId="24" borderId="96" xfId="0" applyNumberFormat="1" applyFont="1" applyFill="1" applyBorder="1" applyAlignment="1">
      <alignment horizontal="right"/>
    </xf>
    <xf numFmtId="49" fontId="33" fillId="24" borderId="7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18" fillId="0" borderId="50" xfId="0" applyFont="1" applyBorder="1" applyAlignment="1">
      <alignment horizontal="center" vertical="center" wrapText="1"/>
    </xf>
    <xf numFmtId="0" fontId="25" fillId="24" borderId="96" xfId="0" applyNumberFormat="1" applyFont="1" applyFill="1" applyBorder="1" applyAlignment="1">
      <alignment horizontal="right"/>
    </xf>
    <xf numFmtId="0" fontId="30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right"/>
    </xf>
    <xf numFmtId="49" fontId="32" fillId="20" borderId="64" xfId="53" applyNumberFormat="1" applyFont="1" applyFill="1" applyBorder="1" applyAlignment="1" applyProtection="1">
      <alignment horizontal="right" vertical="center" wrapText="1"/>
      <protection/>
    </xf>
    <xf numFmtId="49" fontId="25" fillId="24" borderId="96" xfId="0" applyNumberFormat="1" applyFont="1" applyFill="1" applyBorder="1" applyAlignment="1">
      <alignment horizontal="right"/>
    </xf>
    <xf numFmtId="49" fontId="25" fillId="24" borderId="94" xfId="0" applyNumberFormat="1" applyFont="1" applyFill="1" applyBorder="1" applyAlignment="1">
      <alignment horizontal="right"/>
    </xf>
    <xf numFmtId="0" fontId="25" fillId="24" borderId="97" xfId="0" applyNumberFormat="1" applyFont="1" applyFill="1" applyBorder="1" applyAlignment="1">
      <alignment horizontal="right"/>
    </xf>
    <xf numFmtId="164" fontId="25" fillId="24" borderId="96" xfId="0" applyNumberFormat="1" applyFont="1" applyFill="1" applyBorder="1" applyAlignment="1">
      <alignment horizontal="right"/>
    </xf>
    <xf numFmtId="49" fontId="25" fillId="24" borderId="98" xfId="0" applyNumberFormat="1" applyFont="1" applyFill="1" applyBorder="1" applyAlignment="1">
      <alignment horizontal="right"/>
    </xf>
    <xf numFmtId="0" fontId="25" fillId="24" borderId="96" xfId="0" applyNumberFormat="1" applyFont="1" applyFill="1" applyBorder="1" applyAlignment="1">
      <alignment horizontal="right"/>
    </xf>
    <xf numFmtId="49" fontId="25" fillId="24" borderId="99" xfId="0" applyNumberFormat="1" applyFont="1" applyFill="1" applyBorder="1" applyAlignment="1">
      <alignment horizontal="right"/>
    </xf>
    <xf numFmtId="49" fontId="25" fillId="24" borderId="100" xfId="0" applyNumberFormat="1" applyFont="1" applyFill="1" applyBorder="1" applyAlignment="1">
      <alignment horizontal="right"/>
    </xf>
    <xf numFmtId="49" fontId="25" fillId="24" borderId="96" xfId="0" applyNumberFormat="1" applyFont="1" applyFill="1" applyBorder="1" applyAlignment="1">
      <alignment horizontal="right"/>
    </xf>
    <xf numFmtId="49" fontId="25" fillId="24" borderId="101" xfId="0" applyNumberFormat="1" applyFont="1" applyFill="1" applyBorder="1" applyAlignment="1">
      <alignment horizontal="right"/>
    </xf>
    <xf numFmtId="49" fontId="25" fillId="24" borderId="101" xfId="0" applyNumberFormat="1" applyFont="1" applyFill="1" applyBorder="1" applyAlignment="1">
      <alignment horizontal="right"/>
    </xf>
    <xf numFmtId="49" fontId="25" fillId="24" borderId="94" xfId="0" applyNumberFormat="1" applyFont="1" applyFill="1" applyBorder="1" applyAlignment="1">
      <alignment horizontal="right"/>
    </xf>
    <xf numFmtId="49" fontId="25" fillId="24" borderId="94" xfId="0" applyNumberFormat="1" applyFont="1" applyFill="1" applyBorder="1" applyAlignment="1">
      <alignment horizontal="right"/>
    </xf>
    <xf numFmtId="49" fontId="25" fillId="24" borderId="96" xfId="0" applyNumberFormat="1" applyFont="1" applyFill="1" applyBorder="1" applyAlignment="1">
      <alignment horizontal="right"/>
    </xf>
    <xf numFmtId="49" fontId="25" fillId="24" borderId="94" xfId="0" applyNumberFormat="1" applyFont="1" applyFill="1" applyBorder="1" applyAlignment="1">
      <alignment horizontal="right"/>
    </xf>
    <xf numFmtId="49" fontId="25" fillId="24" borderId="102" xfId="0" applyNumberFormat="1" applyFont="1" applyFill="1" applyBorder="1" applyAlignment="1">
      <alignment horizontal="right"/>
    </xf>
    <xf numFmtId="49" fontId="25" fillId="24" borderId="103" xfId="0" applyNumberFormat="1" applyFont="1" applyFill="1" applyBorder="1" applyAlignment="1">
      <alignment horizontal="right"/>
    </xf>
    <xf numFmtId="0" fontId="25" fillId="24" borderId="94" xfId="0" applyNumberFormat="1" applyFont="1" applyFill="1" applyBorder="1" applyAlignment="1">
      <alignment horizontal="right"/>
    </xf>
    <xf numFmtId="0" fontId="38" fillId="20" borderId="104" xfId="0" applyFont="1" applyFill="1" applyBorder="1" applyAlignment="1">
      <alignment horizontal="center" vertical="center"/>
    </xf>
    <xf numFmtId="0" fontId="38" fillId="20" borderId="65" xfId="0" applyFont="1" applyFill="1" applyBorder="1" applyAlignment="1">
      <alignment horizontal="center" vertical="center"/>
    </xf>
    <xf numFmtId="9" fontId="25" fillId="24" borderId="47" xfId="58" applyFont="1" applyFill="1" applyBorder="1" applyAlignment="1">
      <alignment horizontal="center" wrapText="1"/>
    </xf>
    <xf numFmtId="0" fontId="33" fillId="24" borderId="42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49" fontId="25" fillId="24" borderId="36" xfId="0" applyNumberFormat="1" applyFont="1" applyFill="1" applyBorder="1" applyAlignment="1">
      <alignment horizontal="center"/>
    </xf>
    <xf numFmtId="49" fontId="25" fillId="24" borderId="36" xfId="0" applyNumberFormat="1" applyFont="1" applyFill="1" applyBorder="1" applyAlignment="1">
      <alignment horizontal="center"/>
    </xf>
    <xf numFmtId="49" fontId="25" fillId="24" borderId="76" xfId="0" applyNumberFormat="1" applyFont="1" applyFill="1" applyBorder="1" applyAlignment="1">
      <alignment horizontal="center"/>
    </xf>
    <xf numFmtId="165" fontId="25" fillId="24" borderId="87" xfId="0" applyNumberFormat="1" applyFont="1" applyFill="1" applyBorder="1" applyAlignment="1">
      <alignment horizontal="right"/>
    </xf>
    <xf numFmtId="49" fontId="25" fillId="24" borderId="87" xfId="0" applyNumberFormat="1" applyFont="1" applyFill="1" applyBorder="1" applyAlignment="1">
      <alignment horizontal="right"/>
    </xf>
    <xf numFmtId="0" fontId="33" fillId="24" borderId="105" xfId="0" applyNumberFormat="1" applyFont="1" applyFill="1" applyBorder="1" applyAlignment="1">
      <alignment horizontal="left" wrapText="1"/>
    </xf>
    <xf numFmtId="49" fontId="25" fillId="24" borderId="106" xfId="0" applyNumberFormat="1" applyFont="1" applyFill="1" applyBorder="1" applyAlignment="1">
      <alignment horizontal="left" wrapText="1"/>
    </xf>
    <xf numFmtId="49" fontId="25" fillId="24" borderId="107" xfId="0" applyNumberFormat="1" applyFont="1" applyFill="1" applyBorder="1" applyAlignment="1">
      <alignment horizontal="left" wrapText="1"/>
    </xf>
    <xf numFmtId="49" fontId="25" fillId="24" borderId="108" xfId="0" applyNumberFormat="1" applyFont="1" applyFill="1" applyBorder="1" applyAlignment="1">
      <alignment horizontal="left" wrapText="1"/>
    </xf>
    <xf numFmtId="49" fontId="25" fillId="24" borderId="73" xfId="0" applyNumberFormat="1" applyFont="1" applyFill="1" applyBorder="1" applyAlignment="1">
      <alignment horizontal="left" wrapText="1"/>
    </xf>
    <xf numFmtId="49" fontId="25" fillId="0" borderId="73" xfId="0" applyNumberFormat="1" applyFont="1" applyFill="1" applyBorder="1" applyAlignment="1">
      <alignment horizontal="center"/>
    </xf>
    <xf numFmtId="0" fontId="25" fillId="24" borderId="86" xfId="0" applyNumberFormat="1" applyFont="1" applyFill="1" applyBorder="1" applyAlignment="1">
      <alignment horizontal="right"/>
    </xf>
    <xf numFmtId="49" fontId="33" fillId="24" borderId="24" xfId="0" applyNumberFormat="1" applyFont="1" applyFill="1" applyBorder="1" applyAlignment="1">
      <alignment horizontal="center"/>
    </xf>
    <xf numFmtId="49" fontId="25" fillId="24" borderId="71" xfId="0" applyNumberFormat="1" applyFont="1" applyFill="1" applyBorder="1" applyAlignment="1">
      <alignment horizontal="center"/>
    </xf>
    <xf numFmtId="49" fontId="25" fillId="24" borderId="96" xfId="0" applyNumberFormat="1" applyFont="1" applyFill="1" applyBorder="1" applyAlignment="1">
      <alignment horizontal="right"/>
    </xf>
    <xf numFmtId="0" fontId="20" fillId="0" borderId="50" xfId="0" applyFont="1" applyBorder="1" applyAlignment="1">
      <alignment horizontal="center" vertical="center" wrapText="1"/>
    </xf>
    <xf numFmtId="165" fontId="20" fillId="0" borderId="50" xfId="0" applyNumberFormat="1" applyFont="1" applyBorder="1" applyAlignment="1">
      <alignment horizontal="center" vertical="center" wrapText="1"/>
    </xf>
    <xf numFmtId="180" fontId="20" fillId="0" borderId="50" xfId="0" applyNumberFormat="1" applyFont="1" applyBorder="1" applyAlignment="1">
      <alignment horizontal="center" vertical="center" wrapText="1"/>
    </xf>
    <xf numFmtId="165" fontId="18" fillId="0" borderId="50" xfId="0" applyNumberFormat="1" applyFont="1" applyBorder="1" applyAlignment="1">
      <alignment horizontal="center" vertical="center" wrapText="1"/>
    </xf>
    <xf numFmtId="165" fontId="18" fillId="0" borderId="50" xfId="0" applyNumberFormat="1" applyFont="1" applyBorder="1" applyAlignment="1">
      <alignment horizontal="center" vertical="center"/>
    </xf>
    <xf numFmtId="180" fontId="18" fillId="0" borderId="50" xfId="0" applyNumberFormat="1" applyFont="1" applyBorder="1" applyAlignment="1">
      <alignment horizontal="center" vertical="center"/>
    </xf>
    <xf numFmtId="165" fontId="18" fillId="0" borderId="50" xfId="0" applyNumberFormat="1" applyFont="1" applyFill="1" applyBorder="1" applyAlignment="1">
      <alignment horizontal="center" vertical="center"/>
    </xf>
    <xf numFmtId="165" fontId="20" fillId="0" borderId="5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20" fillId="0" borderId="60" xfId="0" applyFont="1" applyBorder="1" applyAlignment="1">
      <alignment horizontal="left" wrapText="1"/>
    </xf>
    <xf numFmtId="0" fontId="20" fillId="0" borderId="109" xfId="0" applyFont="1" applyBorder="1" applyAlignment="1">
      <alignment horizontal="left" wrapText="1"/>
    </xf>
    <xf numFmtId="0" fontId="20" fillId="0" borderId="110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0" fontId="20" fillId="0" borderId="111" xfId="0" applyFont="1" applyFill="1" applyBorder="1" applyAlignment="1">
      <alignment horizontal="left" wrapText="1"/>
    </xf>
    <xf numFmtId="0" fontId="20" fillId="0" borderId="112" xfId="0" applyFont="1" applyFill="1" applyBorder="1" applyAlignment="1">
      <alignment horizontal="left" wrapText="1"/>
    </xf>
    <xf numFmtId="0" fontId="18" fillId="0" borderId="111" xfId="0" applyFont="1" applyBorder="1" applyAlignment="1">
      <alignment horizontal="left" wrapText="1"/>
    </xf>
    <xf numFmtId="0" fontId="18" fillId="0" borderId="112" xfId="0" applyFont="1" applyBorder="1" applyAlignment="1">
      <alignment horizontal="left" wrapText="1"/>
    </xf>
    <xf numFmtId="0" fontId="20" fillId="0" borderId="111" xfId="0" applyFont="1" applyBorder="1" applyAlignment="1">
      <alignment horizontal="left" wrapText="1"/>
    </xf>
    <xf numFmtId="0" fontId="20" fillId="0" borderId="112" xfId="0" applyFont="1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right" vertical="center" wrapText="1"/>
    </xf>
    <xf numFmtId="0" fontId="21" fillId="0" borderId="48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18" fillId="0" borderId="50" xfId="0" applyFont="1" applyBorder="1" applyAlignment="1">
      <alignment horizontal="left" wrapText="1"/>
    </xf>
    <xf numFmtId="0" fontId="18" fillId="0" borderId="114" xfId="0" applyFont="1" applyBorder="1" applyAlignment="1">
      <alignment horizontal="left" wrapText="1"/>
    </xf>
    <xf numFmtId="0" fontId="18" fillId="0" borderId="115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20" fillId="0" borderId="111" xfId="0" applyFont="1" applyFill="1" applyBorder="1" applyAlignment="1">
      <alignment wrapText="1"/>
    </xf>
    <xf numFmtId="0" fontId="20" fillId="0" borderId="112" xfId="0" applyFont="1" applyFill="1" applyBorder="1" applyAlignment="1">
      <alignment wrapText="1"/>
    </xf>
    <xf numFmtId="0" fontId="20" fillId="0" borderId="50" xfId="0" applyFont="1" applyBorder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0" fontId="20" fillId="0" borderId="116" xfId="0" applyFont="1" applyBorder="1" applyAlignment="1">
      <alignment horizontal="left" wrapText="1"/>
    </xf>
    <xf numFmtId="49" fontId="30" fillId="24" borderId="117" xfId="0" applyNumberFormat="1" applyFont="1" applyFill="1" applyBorder="1" applyAlignment="1">
      <alignment horizontal="center" vertical="center"/>
    </xf>
    <xf numFmtId="49" fontId="30" fillId="24" borderId="118" xfId="0" applyNumberFormat="1" applyFont="1" applyFill="1" applyBorder="1" applyAlignment="1">
      <alignment horizontal="center" vertical="center"/>
    </xf>
    <xf numFmtId="49" fontId="30" fillId="24" borderId="12" xfId="0" applyNumberFormat="1" applyFont="1" applyFill="1" applyBorder="1" applyAlignment="1">
      <alignment horizontal="center" vertical="center"/>
    </xf>
    <xf numFmtId="49" fontId="30" fillId="24" borderId="0" xfId="0" applyNumberFormat="1" applyFont="1" applyFill="1" applyBorder="1" applyAlignment="1">
      <alignment horizontal="center" vertical="center"/>
    </xf>
    <xf numFmtId="0" fontId="25" fillId="24" borderId="116" xfId="0" applyFont="1" applyFill="1" applyBorder="1" applyAlignment="1">
      <alignment horizontal="center"/>
    </xf>
    <xf numFmtId="0" fontId="25" fillId="24" borderId="119" xfId="0" applyFont="1" applyFill="1" applyBorder="1" applyAlignment="1">
      <alignment horizontal="center"/>
    </xf>
    <xf numFmtId="49" fontId="28" fillId="24" borderId="0" xfId="53" applyNumberFormat="1" applyFont="1" applyFill="1" applyBorder="1" applyAlignment="1" applyProtection="1">
      <alignment horizontal="center" vertical="center" wrapText="1"/>
      <protection/>
    </xf>
    <xf numFmtId="49" fontId="28" fillId="24" borderId="120" xfId="53" applyNumberFormat="1" applyFont="1" applyFill="1" applyBorder="1" applyAlignment="1" applyProtection="1">
      <alignment horizontal="center" vertical="center" wrapText="1"/>
      <protection/>
    </xf>
    <xf numFmtId="49" fontId="28" fillId="24" borderId="121" xfId="53" applyNumberFormat="1" applyFont="1" applyFill="1" applyBorder="1" applyAlignment="1" applyProtection="1">
      <alignment horizontal="center" vertical="center" wrapText="1"/>
      <protection/>
    </xf>
    <xf numFmtId="49" fontId="30" fillId="24" borderId="116" xfId="0" applyNumberFormat="1" applyFont="1" applyFill="1" applyBorder="1" applyAlignment="1">
      <alignment horizontal="center" vertical="center"/>
    </xf>
    <xf numFmtId="49" fontId="30" fillId="24" borderId="119" xfId="0" applyNumberFormat="1" applyFont="1" applyFill="1" applyBorder="1" applyAlignment="1">
      <alignment horizontal="center" vertical="center"/>
    </xf>
    <xf numFmtId="49" fontId="32" fillId="20" borderId="122" xfId="53" applyNumberFormat="1" applyFont="1" applyFill="1" applyBorder="1" applyAlignment="1" applyProtection="1">
      <alignment horizontal="center" vertical="center" wrapText="1"/>
      <protection/>
    </xf>
    <xf numFmtId="49" fontId="32" fillId="20" borderId="123" xfId="53" applyNumberFormat="1" applyFont="1" applyFill="1" applyBorder="1" applyAlignment="1" applyProtection="1">
      <alignment horizontal="center" vertical="center" wrapText="1"/>
      <protection/>
    </xf>
    <xf numFmtId="0" fontId="38" fillId="20" borderId="124" xfId="0" applyFont="1" applyFill="1" applyBorder="1" applyAlignment="1">
      <alignment horizontal="center" vertical="center" wrapText="1"/>
    </xf>
    <xf numFmtId="0" fontId="31" fillId="20" borderId="125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0" fontId="0" fillId="0" borderId="0" xfId="0" applyAlignment="1">
      <alignment/>
    </xf>
    <xf numFmtId="0" fontId="26" fillId="24" borderId="0" xfId="0" applyFont="1" applyFill="1" applyAlignment="1">
      <alignment horizontal="right"/>
    </xf>
    <xf numFmtId="49" fontId="27" fillId="24" borderId="0" xfId="53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/>
    </xf>
    <xf numFmtId="182" fontId="18" fillId="0" borderId="111" xfId="61" applyNumberFormat="1" applyFont="1" applyBorder="1" applyAlignment="1">
      <alignment horizontal="center"/>
    </xf>
    <xf numFmtId="182" fontId="18" fillId="0" borderId="126" xfId="61" applyNumberFormat="1" applyFont="1" applyBorder="1" applyAlignment="1">
      <alignment horizontal="center"/>
    </xf>
    <xf numFmtId="0" fontId="18" fillId="0" borderId="5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/>
    </xf>
    <xf numFmtId="182" fontId="18" fillId="0" borderId="111" xfId="61" applyNumberFormat="1" applyFont="1" applyBorder="1" applyAlignment="1">
      <alignment/>
    </xf>
    <xf numFmtId="182" fontId="18" fillId="0" borderId="126" xfId="61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8" fillId="20" borderId="62" xfId="0" applyFont="1" applyFill="1" applyBorder="1" applyAlignment="1">
      <alignment horizontal="center" vertical="center" wrapText="1"/>
    </xf>
    <xf numFmtId="9" fontId="33" fillId="24" borderId="61" xfId="58" applyNumberFormat="1" applyFont="1" applyFill="1" applyBorder="1" applyAlignment="1">
      <alignment horizontal="center"/>
    </xf>
    <xf numFmtId="9" fontId="33" fillId="24" borderId="127" xfId="58" applyFont="1" applyFill="1" applyBorder="1" applyAlignment="1">
      <alignment horizontal="center"/>
    </xf>
    <xf numFmtId="9" fontId="33" fillId="24" borderId="56" xfId="58" applyFont="1" applyFill="1" applyBorder="1" applyAlignment="1">
      <alignment horizontal="center"/>
    </xf>
    <xf numFmtId="9" fontId="25" fillId="24" borderId="128" xfId="58" applyFont="1" applyFill="1" applyBorder="1" applyAlignment="1">
      <alignment horizontal="center"/>
    </xf>
    <xf numFmtId="9" fontId="25" fillId="24" borderId="129" xfId="58" applyFont="1" applyFill="1" applyBorder="1" applyAlignment="1">
      <alignment horizontal="center"/>
    </xf>
    <xf numFmtId="9" fontId="25" fillId="24" borderId="130" xfId="58" applyFont="1" applyFill="1" applyBorder="1" applyAlignment="1">
      <alignment horizontal="center"/>
    </xf>
    <xf numFmtId="9" fontId="25" fillId="24" borderId="131" xfId="58" applyFont="1" applyFill="1" applyBorder="1" applyAlignment="1">
      <alignment horizontal="center"/>
    </xf>
    <xf numFmtId="9" fontId="25" fillId="24" borderId="132" xfId="58" applyFont="1" applyFill="1" applyBorder="1" applyAlignment="1">
      <alignment horizontal="center"/>
    </xf>
    <xf numFmtId="9" fontId="25" fillId="24" borderId="127" xfId="58" applyFont="1" applyFill="1" applyBorder="1" applyAlignment="1">
      <alignment horizontal="center"/>
    </xf>
    <xf numFmtId="9" fontId="25" fillId="24" borderId="132" xfId="58" applyFont="1" applyFill="1" applyBorder="1" applyAlignment="1">
      <alignment horizontal="center"/>
    </xf>
    <xf numFmtId="9" fontId="25" fillId="24" borderId="130" xfId="58" applyFont="1" applyFill="1" applyBorder="1" applyAlignment="1">
      <alignment horizontal="center"/>
    </xf>
    <xf numFmtId="9" fontId="25" fillId="24" borderId="56" xfId="58" applyFont="1" applyFill="1" applyBorder="1" applyAlignment="1">
      <alignment horizontal="center"/>
    </xf>
    <xf numFmtId="9" fontId="33" fillId="24" borderId="131" xfId="58" applyFont="1" applyFill="1" applyBorder="1" applyAlignment="1">
      <alignment horizontal="center"/>
    </xf>
    <xf numFmtId="9" fontId="25" fillId="24" borderId="133" xfId="58" applyFont="1" applyFill="1" applyBorder="1" applyAlignment="1">
      <alignment horizontal="center"/>
    </xf>
    <xf numFmtId="9" fontId="25" fillId="24" borderId="134" xfId="58" applyFont="1" applyFill="1" applyBorder="1" applyAlignment="1">
      <alignment horizontal="center"/>
    </xf>
    <xf numFmtId="9" fontId="33" fillId="24" borderId="129" xfId="58" applyFont="1" applyFill="1" applyBorder="1" applyAlignment="1">
      <alignment horizontal="center"/>
    </xf>
    <xf numFmtId="9" fontId="33" fillId="24" borderId="130" xfId="58" applyFont="1" applyFill="1" applyBorder="1" applyAlignment="1">
      <alignment horizontal="center"/>
    </xf>
    <xf numFmtId="9" fontId="33" fillId="24" borderId="135" xfId="58" applyFont="1" applyFill="1" applyBorder="1" applyAlignment="1">
      <alignment horizontal="center"/>
    </xf>
    <xf numFmtId="9" fontId="25" fillId="24" borderId="127" xfId="58" applyFont="1" applyFill="1" applyBorder="1" applyAlignment="1">
      <alignment horizontal="center"/>
    </xf>
    <xf numFmtId="9" fontId="25" fillId="24" borderId="129" xfId="58" applyFont="1" applyFill="1" applyBorder="1" applyAlignment="1">
      <alignment horizontal="center"/>
    </xf>
    <xf numFmtId="9" fontId="25" fillId="24" borderId="136" xfId="58" applyFont="1" applyFill="1" applyBorder="1" applyAlignment="1">
      <alignment horizontal="center"/>
    </xf>
    <xf numFmtId="9" fontId="33" fillId="24" borderId="133" xfId="58" applyFont="1" applyFill="1" applyBorder="1" applyAlignment="1">
      <alignment horizontal="center"/>
    </xf>
    <xf numFmtId="9" fontId="25" fillId="24" borderId="134" xfId="58" applyFont="1" applyFill="1" applyBorder="1" applyAlignment="1">
      <alignment horizontal="center"/>
    </xf>
    <xf numFmtId="9" fontId="25" fillId="24" borderId="56" xfId="58" applyFont="1" applyFill="1" applyBorder="1" applyAlignment="1">
      <alignment horizontal="center"/>
    </xf>
    <xf numFmtId="9" fontId="25" fillId="24" borderId="129" xfId="58" applyFont="1" applyFill="1" applyBorder="1" applyAlignment="1">
      <alignment horizontal="center"/>
    </xf>
    <xf numFmtId="9" fontId="25" fillId="24" borderId="127" xfId="58" applyFont="1" applyFill="1" applyBorder="1" applyAlignment="1">
      <alignment horizontal="center"/>
    </xf>
    <xf numFmtId="9" fontId="25" fillId="24" borderId="131" xfId="58" applyFont="1" applyFill="1" applyBorder="1" applyAlignment="1">
      <alignment horizontal="center"/>
    </xf>
    <xf numFmtId="9" fontId="25" fillId="24" borderId="132" xfId="58" applyFont="1" applyFill="1" applyBorder="1" applyAlignment="1">
      <alignment horizontal="center"/>
    </xf>
    <xf numFmtId="9" fontId="25" fillId="24" borderId="130" xfId="58" applyFont="1" applyFill="1" applyBorder="1" applyAlignment="1">
      <alignment horizontal="center"/>
    </xf>
    <xf numFmtId="9" fontId="25" fillId="24" borderId="136" xfId="58" applyFont="1" applyFill="1" applyBorder="1" applyAlignment="1">
      <alignment horizontal="center"/>
    </xf>
    <xf numFmtId="9" fontId="25" fillId="24" borderId="131" xfId="58" applyFont="1" applyFill="1" applyBorder="1" applyAlignment="1">
      <alignment horizontal="center"/>
    </xf>
    <xf numFmtId="9" fontId="25" fillId="24" borderId="132" xfId="58" applyFont="1" applyFill="1" applyBorder="1" applyAlignment="1">
      <alignment horizontal="center"/>
    </xf>
    <xf numFmtId="9" fontId="25" fillId="24" borderId="136" xfId="58" applyFont="1" applyFill="1" applyBorder="1" applyAlignment="1">
      <alignment horizontal="center"/>
    </xf>
    <xf numFmtId="9" fontId="25" fillId="24" borderId="130" xfId="58" applyFont="1" applyFill="1" applyBorder="1" applyAlignment="1">
      <alignment horizontal="center"/>
    </xf>
    <xf numFmtId="9" fontId="25" fillId="24" borderId="135" xfId="58" applyFont="1" applyFill="1" applyBorder="1" applyAlignment="1">
      <alignment horizontal="center"/>
    </xf>
    <xf numFmtId="9" fontId="33" fillId="24" borderId="56" xfId="58" applyFont="1" applyFill="1" applyBorder="1" applyAlignment="1">
      <alignment horizontal="center"/>
    </xf>
    <xf numFmtId="9" fontId="30" fillId="24" borderId="56" xfId="58" applyFont="1" applyFill="1" applyBorder="1" applyAlignment="1">
      <alignment horizontal="center"/>
    </xf>
    <xf numFmtId="9" fontId="25" fillId="24" borderId="137" xfId="58" applyFont="1" applyFill="1" applyBorder="1" applyAlignment="1">
      <alignment horizontal="center"/>
    </xf>
    <xf numFmtId="9" fontId="34" fillId="24" borderId="53" xfId="58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240</xdr:row>
      <xdr:rowOff>257175</xdr:rowOff>
    </xdr:from>
    <xdr:to>
      <xdr:col>10</xdr:col>
      <xdr:colOff>0</xdr:colOff>
      <xdr:row>240</xdr:row>
      <xdr:rowOff>257175</xdr:rowOff>
    </xdr:to>
    <xdr:sp>
      <xdr:nvSpPr>
        <xdr:cNvPr id="1" name="2905"/>
        <xdr:cNvSpPr>
          <a:spLocks/>
        </xdr:cNvSpPr>
      </xdr:nvSpPr>
      <xdr:spPr>
        <a:xfrm>
          <a:off x="17468850" y="11369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29">
      <selection activeCell="A1" sqref="A1:G38"/>
    </sheetView>
  </sheetViews>
  <sheetFormatPr defaultColWidth="9.125" defaultRowHeight="12.75"/>
  <cols>
    <col min="1" max="1" width="20.375" style="4" bestFit="1" customWidth="1"/>
    <col min="2" max="3" width="9.125" style="1" customWidth="1"/>
    <col min="4" max="4" width="36.375" style="1" customWidth="1"/>
    <col min="5" max="5" width="12.00390625" style="1" bestFit="1" customWidth="1"/>
    <col min="6" max="6" width="12.25390625" style="1" customWidth="1"/>
    <col min="7" max="7" width="11.25390625" style="1" customWidth="1"/>
    <col min="8" max="16384" width="9.125" style="1" customWidth="1"/>
  </cols>
  <sheetData>
    <row r="1" spans="1:7" ht="12.75">
      <c r="A1" s="342" t="s">
        <v>349</v>
      </c>
      <c r="B1" s="356"/>
      <c r="C1" s="356"/>
      <c r="D1" s="356"/>
      <c r="E1" s="356"/>
      <c r="F1" s="356"/>
      <c r="G1" s="356"/>
    </row>
    <row r="2" spans="1:7" ht="12.75">
      <c r="A2" s="166"/>
      <c r="B2" s="147"/>
      <c r="C2" s="147"/>
      <c r="D2" s="342" t="s">
        <v>322</v>
      </c>
      <c r="E2" s="342"/>
      <c r="F2" s="342"/>
      <c r="G2" s="342"/>
    </row>
    <row r="3" spans="1:7" ht="12.75">
      <c r="A3" s="166"/>
      <c r="B3" s="147"/>
      <c r="C3" s="147"/>
      <c r="D3" s="342" t="s">
        <v>0</v>
      </c>
      <c r="E3" s="342"/>
      <c r="F3" s="342"/>
      <c r="G3" s="342"/>
    </row>
    <row r="4" spans="1:7" ht="12.75">
      <c r="A4" s="166"/>
      <c r="B4" s="147"/>
      <c r="C4" s="147"/>
      <c r="D4" s="342" t="s">
        <v>404</v>
      </c>
      <c r="E4" s="342"/>
      <c r="F4" s="342"/>
      <c r="G4" s="342"/>
    </row>
    <row r="5" spans="1:7" ht="12.75">
      <c r="A5" s="166"/>
      <c r="B5" s="147"/>
      <c r="C5" s="147"/>
      <c r="D5" s="349"/>
      <c r="E5" s="349"/>
      <c r="F5" s="342" t="s">
        <v>1</v>
      </c>
      <c r="G5" s="342"/>
    </row>
    <row r="6" spans="1:7" ht="12.75">
      <c r="A6" s="167"/>
      <c r="B6" s="152"/>
      <c r="C6" s="152"/>
      <c r="D6" s="343" t="s">
        <v>417</v>
      </c>
      <c r="E6" s="343"/>
      <c r="F6" s="343"/>
      <c r="G6" s="343"/>
    </row>
    <row r="7" spans="4:5" ht="15.75">
      <c r="D7" s="363"/>
      <c r="E7" s="363"/>
    </row>
    <row r="8" spans="4:5" ht="13.5" customHeight="1">
      <c r="D8" s="357"/>
      <c r="E8" s="357"/>
    </row>
    <row r="9" spans="1:7" ht="12.75" customHeight="1">
      <c r="A9" s="344" t="s">
        <v>354</v>
      </c>
      <c r="B9" s="344"/>
      <c r="C9" s="344"/>
      <c r="D9" s="344"/>
      <c r="E9" s="344"/>
      <c r="F9" s="345"/>
      <c r="G9" s="345"/>
    </row>
    <row r="10" spans="1:7" ht="23.25" customHeight="1">
      <c r="A10" s="344"/>
      <c r="B10" s="344"/>
      <c r="C10" s="344"/>
      <c r="D10" s="344"/>
      <c r="E10" s="344"/>
      <c r="F10" s="345"/>
      <c r="G10" s="345"/>
    </row>
    <row r="11" spans="2:5" ht="15.75" customHeight="1" thickBot="1">
      <c r="B11" s="3"/>
      <c r="C11" s="3"/>
      <c r="D11" s="3"/>
      <c r="E11" s="4" t="s">
        <v>2</v>
      </c>
    </row>
    <row r="12" spans="1:7" ht="41.25" customHeight="1">
      <c r="A12" s="170" t="s">
        <v>3</v>
      </c>
      <c r="B12" s="358" t="s">
        <v>4</v>
      </c>
      <c r="C12" s="358"/>
      <c r="D12" s="359"/>
      <c r="E12" s="154" t="s">
        <v>347</v>
      </c>
      <c r="F12" s="171" t="s">
        <v>353</v>
      </c>
      <c r="G12" s="155" t="s">
        <v>348</v>
      </c>
    </row>
    <row r="13" spans="1:7" ht="12.75">
      <c r="A13" s="172" t="s">
        <v>5</v>
      </c>
      <c r="B13" s="354" t="s">
        <v>6</v>
      </c>
      <c r="C13" s="355"/>
      <c r="D13" s="355"/>
      <c r="E13" s="160">
        <f>E14+E18+E24+E31+E22+E29+E16+E34</f>
        <v>25299.4</v>
      </c>
      <c r="F13" s="160">
        <f>F14+F18+F24+F31+F22+F29+F16+F34</f>
        <v>5183.400000000001</v>
      </c>
      <c r="G13" s="173">
        <f>F13/E13</f>
        <v>0.20488232922519903</v>
      </c>
    </row>
    <row r="14" spans="1:7" ht="12.75">
      <c r="A14" s="174" t="s">
        <v>7</v>
      </c>
      <c r="B14" s="350" t="s">
        <v>8</v>
      </c>
      <c r="C14" s="351"/>
      <c r="D14" s="351"/>
      <c r="E14" s="161">
        <f>E15</f>
        <v>4464.5</v>
      </c>
      <c r="F14" s="161">
        <f>F15</f>
        <v>707.1</v>
      </c>
      <c r="G14" s="173">
        <f aca="true" t="shared" si="0" ref="G14:G38">F14/E14</f>
        <v>0.15838279762571397</v>
      </c>
    </row>
    <row r="15" spans="1:7" ht="12.75">
      <c r="A15" s="175" t="s">
        <v>9</v>
      </c>
      <c r="B15" s="352" t="s">
        <v>10</v>
      </c>
      <c r="C15" s="353"/>
      <c r="D15" s="353"/>
      <c r="E15" s="162">
        <v>4464.5</v>
      </c>
      <c r="F15" s="157">
        <v>707.1</v>
      </c>
      <c r="G15" s="176">
        <f t="shared" si="0"/>
        <v>0.15838279762571397</v>
      </c>
    </row>
    <row r="16" spans="1:7" s="5" customFormat="1" ht="18" customHeight="1">
      <c r="A16" s="172" t="s">
        <v>11</v>
      </c>
      <c r="B16" s="354" t="s">
        <v>12</v>
      </c>
      <c r="C16" s="355"/>
      <c r="D16" s="355"/>
      <c r="E16" s="160">
        <f>E17</f>
        <v>5365.4</v>
      </c>
      <c r="F16" s="160">
        <f>F17</f>
        <v>1062.5</v>
      </c>
      <c r="G16" s="173">
        <f t="shared" si="0"/>
        <v>0.19802810601259926</v>
      </c>
    </row>
    <row r="17" spans="1:7" s="6" customFormat="1" ht="30" customHeight="1">
      <c r="A17" s="175" t="s">
        <v>13</v>
      </c>
      <c r="B17" s="352" t="s">
        <v>14</v>
      </c>
      <c r="C17" s="353"/>
      <c r="D17" s="353"/>
      <c r="E17" s="162">
        <v>5365.4</v>
      </c>
      <c r="F17" s="157">
        <v>1062.5</v>
      </c>
      <c r="G17" s="176">
        <f t="shared" si="0"/>
        <v>0.19802810601259926</v>
      </c>
    </row>
    <row r="18" spans="1:7" ht="12.75">
      <c r="A18" s="174" t="s">
        <v>15</v>
      </c>
      <c r="B18" s="350" t="s">
        <v>16</v>
      </c>
      <c r="C18" s="351"/>
      <c r="D18" s="351"/>
      <c r="E18" s="161">
        <f>E19+E20+E21</f>
        <v>7559.6</v>
      </c>
      <c r="F18" s="161">
        <f>F19+F20+F21</f>
        <v>1050.1</v>
      </c>
      <c r="G18" s="173">
        <f t="shared" si="0"/>
        <v>0.13890946610931793</v>
      </c>
    </row>
    <row r="19" spans="1:7" ht="12.75">
      <c r="A19" s="175" t="s">
        <v>17</v>
      </c>
      <c r="B19" s="352" t="s">
        <v>18</v>
      </c>
      <c r="C19" s="353"/>
      <c r="D19" s="353"/>
      <c r="E19" s="162">
        <v>75.1</v>
      </c>
      <c r="F19" s="157">
        <v>6.8</v>
      </c>
      <c r="G19" s="176">
        <f t="shared" si="0"/>
        <v>0.09054593874833555</v>
      </c>
    </row>
    <row r="20" spans="1:7" ht="12.75">
      <c r="A20" s="177" t="s">
        <v>19</v>
      </c>
      <c r="B20" s="352" t="s">
        <v>20</v>
      </c>
      <c r="C20" s="353"/>
      <c r="D20" s="353"/>
      <c r="E20" s="162">
        <v>2334.5</v>
      </c>
      <c r="F20" s="157">
        <v>291.9</v>
      </c>
      <c r="G20" s="176">
        <f t="shared" si="0"/>
        <v>0.1250374812593703</v>
      </c>
    </row>
    <row r="21" spans="1:7" ht="12.75">
      <c r="A21" s="175" t="s">
        <v>21</v>
      </c>
      <c r="B21" s="352" t="s">
        <v>22</v>
      </c>
      <c r="C21" s="353"/>
      <c r="D21" s="353"/>
      <c r="E21" s="162">
        <v>5150</v>
      </c>
      <c r="F21" s="157">
        <v>751.4</v>
      </c>
      <c r="G21" s="176">
        <f t="shared" si="0"/>
        <v>0.1459029126213592</v>
      </c>
    </row>
    <row r="22" spans="1:7" s="7" customFormat="1" ht="12.75">
      <c r="A22" s="164" t="s">
        <v>23</v>
      </c>
      <c r="B22" s="354" t="s">
        <v>24</v>
      </c>
      <c r="C22" s="355"/>
      <c r="D22" s="355"/>
      <c r="E22" s="160">
        <f>E23</f>
        <v>60</v>
      </c>
      <c r="F22" s="160">
        <f>F23</f>
        <v>13.6</v>
      </c>
      <c r="G22" s="173">
        <f t="shared" si="0"/>
        <v>0.22666666666666666</v>
      </c>
    </row>
    <row r="23" spans="1:7" ht="41.25" customHeight="1">
      <c r="A23" s="177" t="s">
        <v>25</v>
      </c>
      <c r="B23" s="352" t="s">
        <v>26</v>
      </c>
      <c r="C23" s="353"/>
      <c r="D23" s="353"/>
      <c r="E23" s="162">
        <v>60</v>
      </c>
      <c r="F23" s="157">
        <v>13.6</v>
      </c>
      <c r="G23" s="176">
        <f t="shared" si="0"/>
        <v>0.22666666666666666</v>
      </c>
    </row>
    <row r="24" spans="1:7" ht="32.25" customHeight="1">
      <c r="A24" s="178" t="s">
        <v>27</v>
      </c>
      <c r="B24" s="364" t="s">
        <v>28</v>
      </c>
      <c r="C24" s="365"/>
      <c r="D24" s="365"/>
      <c r="E24" s="161">
        <f>E25+E27</f>
        <v>5077.9</v>
      </c>
      <c r="F24" s="161">
        <f>F25+F27</f>
        <v>1465.1000000000001</v>
      </c>
      <c r="G24" s="173">
        <f t="shared" si="0"/>
        <v>0.2885247838673468</v>
      </c>
    </row>
    <row r="25" spans="1:7" ht="63" customHeight="1">
      <c r="A25" s="175" t="s">
        <v>29</v>
      </c>
      <c r="B25" s="352" t="s">
        <v>30</v>
      </c>
      <c r="C25" s="353"/>
      <c r="D25" s="353"/>
      <c r="E25" s="162">
        <v>3637.9</v>
      </c>
      <c r="F25" s="157">
        <f>901.9+134.5</f>
        <v>1036.4</v>
      </c>
      <c r="G25" s="176">
        <f t="shared" si="0"/>
        <v>0.2848896341295803</v>
      </c>
    </row>
    <row r="26" spans="1:7" ht="57" customHeight="1">
      <c r="A26" s="175" t="s">
        <v>31</v>
      </c>
      <c r="B26" s="360" t="s">
        <v>32</v>
      </c>
      <c r="C26" s="360"/>
      <c r="D26" s="352"/>
      <c r="E26" s="162">
        <v>3100</v>
      </c>
      <c r="F26" s="157">
        <v>901.9</v>
      </c>
      <c r="G26" s="176">
        <f t="shared" si="0"/>
        <v>0.29093548387096774</v>
      </c>
    </row>
    <row r="27" spans="1:7" ht="66" customHeight="1">
      <c r="A27" s="179" t="s">
        <v>33</v>
      </c>
      <c r="B27" s="361" t="s">
        <v>352</v>
      </c>
      <c r="C27" s="362"/>
      <c r="D27" s="362"/>
      <c r="E27" s="162">
        <v>1440</v>
      </c>
      <c r="F27" s="157">
        <v>428.7</v>
      </c>
      <c r="G27" s="176">
        <f t="shared" si="0"/>
        <v>0.29770833333333335</v>
      </c>
    </row>
    <row r="28" spans="1:7" ht="18" customHeight="1" hidden="1">
      <c r="A28" s="175"/>
      <c r="B28" s="354"/>
      <c r="C28" s="355"/>
      <c r="D28" s="355"/>
      <c r="E28" s="162"/>
      <c r="F28" s="156"/>
      <c r="G28" s="176" t="e">
        <f t="shared" si="0"/>
        <v>#DIV/0!</v>
      </c>
    </row>
    <row r="29" spans="1:7" s="2" customFormat="1" ht="33.75" customHeight="1">
      <c r="A29" s="172" t="s">
        <v>34</v>
      </c>
      <c r="B29" s="354" t="s">
        <v>35</v>
      </c>
      <c r="C29" s="355"/>
      <c r="D29" s="355"/>
      <c r="E29" s="160">
        <f>E30</f>
        <v>600</v>
      </c>
      <c r="F29" s="160">
        <f>F30</f>
        <v>289.2</v>
      </c>
      <c r="G29" s="173">
        <f t="shared" si="0"/>
        <v>0.482</v>
      </c>
    </row>
    <row r="30" spans="1:7" s="6" customFormat="1" ht="15.75">
      <c r="A30" s="175" t="s">
        <v>36</v>
      </c>
      <c r="B30" s="352" t="s">
        <v>37</v>
      </c>
      <c r="C30" s="353"/>
      <c r="D30" s="353"/>
      <c r="E30" s="162">
        <v>600</v>
      </c>
      <c r="F30" s="157">
        <v>289.2</v>
      </c>
      <c r="G30" s="176">
        <f t="shared" si="0"/>
        <v>0.482</v>
      </c>
    </row>
    <row r="31" spans="1:7" s="7" customFormat="1" ht="24" customHeight="1">
      <c r="A31" s="172" t="s">
        <v>38</v>
      </c>
      <c r="B31" s="354" t="s">
        <v>39</v>
      </c>
      <c r="C31" s="355"/>
      <c r="D31" s="355"/>
      <c r="E31" s="160">
        <f>E32+E33</f>
        <v>2170</v>
      </c>
      <c r="F31" s="160">
        <f>F32+F33</f>
        <v>588.8</v>
      </c>
      <c r="G31" s="173">
        <f t="shared" si="0"/>
        <v>0.2713364055299539</v>
      </c>
    </row>
    <row r="32" spans="1:7" ht="62.25" customHeight="1">
      <c r="A32" s="175" t="s">
        <v>40</v>
      </c>
      <c r="B32" s="352" t="s">
        <v>41</v>
      </c>
      <c r="C32" s="353"/>
      <c r="D32" s="353"/>
      <c r="E32" s="162">
        <v>520</v>
      </c>
      <c r="F32" s="157">
        <v>0</v>
      </c>
      <c r="G32" s="176">
        <f t="shared" si="0"/>
        <v>0</v>
      </c>
    </row>
    <row r="33" spans="1:7" ht="41.25" customHeight="1">
      <c r="A33" s="175" t="s">
        <v>42</v>
      </c>
      <c r="B33" s="352" t="s">
        <v>43</v>
      </c>
      <c r="C33" s="353"/>
      <c r="D33" s="353"/>
      <c r="E33" s="162">
        <v>1650</v>
      </c>
      <c r="F33" s="157">
        <v>588.8</v>
      </c>
      <c r="G33" s="176">
        <f t="shared" si="0"/>
        <v>0.3568484848484848</v>
      </c>
    </row>
    <row r="34" spans="1:7" ht="18" customHeight="1">
      <c r="A34" s="172" t="s">
        <v>44</v>
      </c>
      <c r="B34" s="354" t="s">
        <v>45</v>
      </c>
      <c r="C34" s="355"/>
      <c r="D34" s="355"/>
      <c r="E34" s="160">
        <f>E35</f>
        <v>2</v>
      </c>
      <c r="F34" s="160">
        <f>F35</f>
        <v>7</v>
      </c>
      <c r="G34" s="173">
        <f t="shared" si="0"/>
        <v>3.5</v>
      </c>
    </row>
    <row r="35" spans="1:7" ht="30.75" customHeight="1">
      <c r="A35" s="175" t="s">
        <v>46</v>
      </c>
      <c r="B35" s="352" t="s">
        <v>47</v>
      </c>
      <c r="C35" s="353"/>
      <c r="D35" s="353"/>
      <c r="E35" s="162">
        <v>2</v>
      </c>
      <c r="F35" s="163">
        <v>7</v>
      </c>
      <c r="G35" s="176">
        <f t="shared" si="0"/>
        <v>3.5</v>
      </c>
    </row>
    <row r="36" spans="1:7" ht="18.75" customHeight="1">
      <c r="A36" s="164" t="s">
        <v>48</v>
      </c>
      <c r="B36" s="366" t="s">
        <v>49</v>
      </c>
      <c r="C36" s="366"/>
      <c r="D36" s="366"/>
      <c r="E36" s="160">
        <v>27620</v>
      </c>
      <c r="F36" s="159">
        <v>9827.2</v>
      </c>
      <c r="G36" s="173">
        <f t="shared" si="0"/>
        <v>0.35580014482259237</v>
      </c>
    </row>
    <row r="37" spans="1:7" s="6" customFormat="1" ht="42" customHeight="1" thickBot="1">
      <c r="A37" s="180" t="s">
        <v>350</v>
      </c>
      <c r="B37" s="346" t="s">
        <v>351</v>
      </c>
      <c r="C37" s="347"/>
      <c r="D37" s="348"/>
      <c r="E37" s="181">
        <v>0</v>
      </c>
      <c r="F37" s="182">
        <v>-3348.2</v>
      </c>
      <c r="G37" s="183"/>
    </row>
    <row r="38" spans="1:7" ht="22.5" customHeight="1" thickBot="1">
      <c r="A38" s="168"/>
      <c r="B38" s="367" t="s">
        <v>50</v>
      </c>
      <c r="C38" s="367"/>
      <c r="D38" s="368"/>
      <c r="E38" s="165">
        <f>E13+E36</f>
        <v>52919.4</v>
      </c>
      <c r="F38" s="165">
        <f>F13+F36+F37</f>
        <v>11662.400000000001</v>
      </c>
      <c r="G38" s="169">
        <f t="shared" si="0"/>
        <v>0.22038042759366133</v>
      </c>
    </row>
    <row r="41" ht="12.75">
      <c r="F41" s="158"/>
    </row>
  </sheetData>
  <sheetProtection/>
  <mergeCells count="37">
    <mergeCell ref="B34:D34"/>
    <mergeCell ref="B35:D35"/>
    <mergeCell ref="B36:D36"/>
    <mergeCell ref="B38:D38"/>
    <mergeCell ref="D7:E7"/>
    <mergeCell ref="B28:D28"/>
    <mergeCell ref="B29:D29"/>
    <mergeCell ref="B22:D22"/>
    <mergeCell ref="B23:D23"/>
    <mergeCell ref="B24:D24"/>
    <mergeCell ref="B25:D25"/>
    <mergeCell ref="B20:D20"/>
    <mergeCell ref="B21:D21"/>
    <mergeCell ref="B32:D32"/>
    <mergeCell ref="B33:D33"/>
    <mergeCell ref="B30:D30"/>
    <mergeCell ref="B31:D31"/>
    <mergeCell ref="B26:D26"/>
    <mergeCell ref="B27:D27"/>
    <mergeCell ref="B12:D12"/>
    <mergeCell ref="B13:D13"/>
    <mergeCell ref="B18:D18"/>
    <mergeCell ref="B19:D19"/>
    <mergeCell ref="A1:G1"/>
    <mergeCell ref="D2:G2"/>
    <mergeCell ref="D3:G3"/>
    <mergeCell ref="D4:G4"/>
    <mergeCell ref="F5:G5"/>
    <mergeCell ref="D6:G6"/>
    <mergeCell ref="A9:G10"/>
    <mergeCell ref="B37:D37"/>
    <mergeCell ref="D5:E5"/>
    <mergeCell ref="B14:D14"/>
    <mergeCell ref="B15:D15"/>
    <mergeCell ref="B16:D16"/>
    <mergeCell ref="B17:D17"/>
    <mergeCell ref="D8:E8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257"/>
  <sheetViews>
    <sheetView showGridLines="0" zoomScale="50" zoomScaleNormal="50" zoomScaleSheetLayoutView="55" workbookViewId="0" topLeftCell="A244">
      <selection activeCell="C271" sqref="C271"/>
    </sheetView>
  </sheetViews>
  <sheetFormatPr defaultColWidth="9.00390625" defaultRowHeight="12.75"/>
  <cols>
    <col min="1" max="1" width="4.125" style="8" customWidth="1"/>
    <col min="2" max="2" width="4.75390625" style="8" customWidth="1"/>
    <col min="3" max="3" width="138.625" style="8" customWidth="1"/>
    <col min="4" max="4" width="8.125" style="8" bestFit="1" customWidth="1"/>
    <col min="5" max="5" width="9.875" style="8" customWidth="1"/>
    <col min="6" max="6" width="9.875" style="8" bestFit="1" customWidth="1"/>
    <col min="7" max="7" width="17.00390625" style="8" bestFit="1" customWidth="1"/>
    <col min="8" max="8" width="7.00390625" style="8" bestFit="1" customWidth="1"/>
    <col min="9" max="9" width="10.75390625" style="8" bestFit="1" customWidth="1"/>
    <col min="10" max="10" width="19.125" style="8" customWidth="1"/>
    <col min="11" max="11" width="20.375" style="292" customWidth="1"/>
    <col min="12" max="12" width="16.125" style="8" customWidth="1"/>
    <col min="13" max="13" width="12.25390625" style="9" bestFit="1" customWidth="1"/>
    <col min="14" max="16384" width="9.125" style="9" customWidth="1"/>
  </cols>
  <sheetData>
    <row r="1" spans="1:12" ht="22.5" customHeight="1">
      <c r="A1" s="386" t="s">
        <v>405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20.25">
      <c r="A2" s="387" t="s">
        <v>322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20.25">
      <c r="A3" s="387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2" ht="20.25">
      <c r="A4" s="387" t="s">
        <v>404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ht="20.25">
      <c r="A5" s="387" t="s">
        <v>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2" ht="20.25">
      <c r="A6" s="387" t="s">
        <v>418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1:12" ht="20.25" customHeight="1">
      <c r="A7" s="387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</row>
    <row r="8" spans="3:12" ht="15.75" customHeight="1">
      <c r="C8" s="375"/>
      <c r="D8" s="375"/>
      <c r="E8" s="375"/>
      <c r="F8" s="375"/>
      <c r="G8" s="375"/>
      <c r="H8" s="375"/>
      <c r="I8" s="375"/>
      <c r="J8" s="375"/>
      <c r="K8" s="288"/>
      <c r="L8" s="9"/>
    </row>
    <row r="9" spans="1:12" ht="25.5" customHeight="1">
      <c r="A9" s="384" t="s">
        <v>51</v>
      </c>
      <c r="B9" s="384"/>
      <c r="C9" s="384"/>
      <c r="D9" s="384"/>
      <c r="E9" s="384"/>
      <c r="F9" s="384"/>
      <c r="G9" s="384"/>
      <c r="H9" s="384"/>
      <c r="I9" s="384"/>
      <c r="J9" s="384"/>
      <c r="K9" s="385"/>
      <c r="L9" s="385"/>
    </row>
    <row r="10" spans="1:12" ht="27" customHeight="1">
      <c r="A10" s="384" t="s">
        <v>415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5"/>
      <c r="L10" s="385"/>
    </row>
    <row r="11" spans="3:12" ht="15.75" customHeight="1">
      <c r="C11" s="10"/>
      <c r="D11" s="10"/>
      <c r="E11" s="10"/>
      <c r="F11" s="10"/>
      <c r="G11" s="10"/>
      <c r="H11" s="10"/>
      <c r="I11" s="10"/>
      <c r="J11" s="11"/>
      <c r="K11" s="291"/>
      <c r="L11" s="10"/>
    </row>
    <row r="12" ht="13.5" customHeight="1" thickBot="1"/>
    <row r="13" spans="1:12" ht="72">
      <c r="A13" s="382" t="s">
        <v>52</v>
      </c>
      <c r="B13" s="383"/>
      <c r="C13" s="312" t="s">
        <v>53</v>
      </c>
      <c r="D13" s="313" t="s">
        <v>54</v>
      </c>
      <c r="E13" s="313" t="s">
        <v>55</v>
      </c>
      <c r="F13" s="313" t="s">
        <v>56</v>
      </c>
      <c r="G13" s="313" t="s">
        <v>57</v>
      </c>
      <c r="H13" s="313" t="s">
        <v>58</v>
      </c>
      <c r="I13" s="313" t="s">
        <v>59</v>
      </c>
      <c r="J13" s="184" t="s">
        <v>394</v>
      </c>
      <c r="K13" s="187" t="s">
        <v>357</v>
      </c>
      <c r="L13" s="400" t="s">
        <v>324</v>
      </c>
    </row>
    <row r="14" spans="1:12" ht="21" customHeight="1" thickBot="1">
      <c r="A14" s="380">
        <v>1</v>
      </c>
      <c r="B14" s="381"/>
      <c r="C14" s="185">
        <v>2</v>
      </c>
      <c r="D14" s="186" t="s">
        <v>60</v>
      </c>
      <c r="E14" s="186" t="s">
        <v>61</v>
      </c>
      <c r="F14" s="186" t="s">
        <v>62</v>
      </c>
      <c r="G14" s="186" t="s">
        <v>63</v>
      </c>
      <c r="H14" s="186" t="s">
        <v>64</v>
      </c>
      <c r="I14" s="186" t="s">
        <v>65</v>
      </c>
      <c r="J14" s="226" t="s">
        <v>66</v>
      </c>
      <c r="K14" s="293" t="s">
        <v>355</v>
      </c>
      <c r="L14" s="226" t="s">
        <v>356</v>
      </c>
    </row>
    <row r="15" spans="1:12" ht="42" thickBot="1" thickTop="1">
      <c r="A15" s="376" t="s">
        <v>67</v>
      </c>
      <c r="B15" s="377"/>
      <c r="C15" s="12" t="s">
        <v>403</v>
      </c>
      <c r="D15" s="13" t="s">
        <v>68</v>
      </c>
      <c r="E15" s="13"/>
      <c r="F15" s="13" t="s">
        <v>69</v>
      </c>
      <c r="G15" s="13" t="s">
        <v>69</v>
      </c>
      <c r="H15" s="13" t="s">
        <v>69</v>
      </c>
      <c r="I15" s="188" t="s">
        <v>69</v>
      </c>
      <c r="J15" s="227">
        <f>J16+J75+J82+J102+J138+J193+J199+J219+J230+J236</f>
        <v>80329.82</v>
      </c>
      <c r="K15" s="227">
        <f>K16+K75+K82+K102+K138+K193+K199+K219+K230+K236</f>
        <v>13623.06</v>
      </c>
      <c r="L15" s="401">
        <f>K15/J15</f>
        <v>0.1695890766343059</v>
      </c>
    </row>
    <row r="16" spans="1:12" ht="20.25">
      <c r="A16" s="14"/>
      <c r="B16" s="15"/>
      <c r="C16" s="16" t="s">
        <v>70</v>
      </c>
      <c r="D16" s="17" t="s">
        <v>68</v>
      </c>
      <c r="E16" s="17" t="s">
        <v>71</v>
      </c>
      <c r="F16" s="17"/>
      <c r="G16" s="17" t="s">
        <v>69</v>
      </c>
      <c r="H16" s="17" t="s">
        <v>69</v>
      </c>
      <c r="I16" s="189" t="s">
        <v>69</v>
      </c>
      <c r="J16" s="228">
        <f>J17+J43+J48+J53+J58</f>
        <v>11520.460000000001</v>
      </c>
      <c r="K16" s="228">
        <f>K17+K43+K48+K53+K58</f>
        <v>2158.96</v>
      </c>
      <c r="L16" s="402">
        <f aca="true" t="shared" si="0" ref="L16:L79">K16/J16</f>
        <v>0.18740223914670073</v>
      </c>
    </row>
    <row r="17" spans="1:12" ht="60.75">
      <c r="A17" s="14"/>
      <c r="B17" s="15"/>
      <c r="C17" s="18" t="s">
        <v>72</v>
      </c>
      <c r="D17" s="19" t="s">
        <v>68</v>
      </c>
      <c r="E17" s="17" t="s">
        <v>71</v>
      </c>
      <c r="F17" s="17" t="s">
        <v>73</v>
      </c>
      <c r="G17" s="17"/>
      <c r="H17" s="17"/>
      <c r="I17" s="190"/>
      <c r="J17" s="229">
        <f>J18+J37</f>
        <v>9692.36</v>
      </c>
      <c r="K17" s="229">
        <f>K18+K37</f>
        <v>1961.3</v>
      </c>
      <c r="L17" s="403">
        <f t="shared" si="0"/>
        <v>0.20235525713035832</v>
      </c>
    </row>
    <row r="18" spans="1:12" ht="27.75" customHeight="1">
      <c r="A18" s="14"/>
      <c r="B18" s="15"/>
      <c r="C18" s="20" t="s">
        <v>74</v>
      </c>
      <c r="D18" s="19" t="s">
        <v>68</v>
      </c>
      <c r="E18" s="19" t="s">
        <v>71</v>
      </c>
      <c r="F18" s="19" t="s">
        <v>73</v>
      </c>
      <c r="G18" s="19" t="s">
        <v>75</v>
      </c>
      <c r="H18" s="19" t="s">
        <v>69</v>
      </c>
      <c r="I18" s="190" t="s">
        <v>69</v>
      </c>
      <c r="J18" s="230">
        <f>J19+J30+J33</f>
        <v>9470.66</v>
      </c>
      <c r="K18" s="230">
        <f>K19+K30+K33</f>
        <v>1905.8999999999999</v>
      </c>
      <c r="L18" s="403">
        <f t="shared" si="0"/>
        <v>0.20124257443515023</v>
      </c>
    </row>
    <row r="19" spans="1:12" ht="20.25">
      <c r="A19" s="14"/>
      <c r="B19" s="15"/>
      <c r="C19" s="20" t="s">
        <v>76</v>
      </c>
      <c r="D19" s="21" t="s">
        <v>68</v>
      </c>
      <c r="E19" s="19" t="s">
        <v>71</v>
      </c>
      <c r="F19" s="19" t="s">
        <v>73</v>
      </c>
      <c r="G19" s="19" t="s">
        <v>77</v>
      </c>
      <c r="H19" s="19"/>
      <c r="I19" s="191"/>
      <c r="J19" s="230">
        <f>J20+J22+J24</f>
        <v>8049.860000000001</v>
      </c>
      <c r="K19" s="230">
        <f>K20+K22+K24</f>
        <v>1680.1</v>
      </c>
      <c r="L19" s="404">
        <f t="shared" si="0"/>
        <v>0.20871170430293196</v>
      </c>
    </row>
    <row r="20" spans="1:12" ht="60.75">
      <c r="A20" s="14"/>
      <c r="B20" s="15"/>
      <c r="C20" s="22" t="s">
        <v>78</v>
      </c>
      <c r="D20" s="23" t="s">
        <v>68</v>
      </c>
      <c r="E20" s="24" t="s">
        <v>71</v>
      </c>
      <c r="F20" s="24" t="s">
        <v>73</v>
      </c>
      <c r="G20" s="24" t="s">
        <v>79</v>
      </c>
      <c r="H20" s="24"/>
      <c r="I20" s="192"/>
      <c r="J20" s="231">
        <f>J21</f>
        <v>3860.9</v>
      </c>
      <c r="K20" s="231" t="str">
        <f>K21</f>
        <v>778,5</v>
      </c>
      <c r="L20" s="405">
        <f t="shared" si="0"/>
        <v>0.20163692403325648</v>
      </c>
    </row>
    <row r="21" spans="1:12" ht="40.5">
      <c r="A21" s="14"/>
      <c r="B21" s="15"/>
      <c r="C21" s="26" t="s">
        <v>80</v>
      </c>
      <c r="D21" s="27" t="s">
        <v>68</v>
      </c>
      <c r="E21" s="27" t="s">
        <v>71</v>
      </c>
      <c r="F21" s="27" t="s">
        <v>73</v>
      </c>
      <c r="G21" s="27" t="s">
        <v>79</v>
      </c>
      <c r="H21" s="27" t="s">
        <v>81</v>
      </c>
      <c r="I21" s="193" t="s">
        <v>82</v>
      </c>
      <c r="J21" s="232">
        <v>3860.9</v>
      </c>
      <c r="K21" s="294" t="s">
        <v>358</v>
      </c>
      <c r="L21" s="406">
        <f t="shared" si="0"/>
        <v>0.20163692403325648</v>
      </c>
    </row>
    <row r="22" spans="1:12" ht="60.75">
      <c r="A22" s="14"/>
      <c r="B22" s="15"/>
      <c r="C22" s="28" t="s">
        <v>83</v>
      </c>
      <c r="D22" s="29" t="s">
        <v>68</v>
      </c>
      <c r="E22" s="30" t="s">
        <v>71</v>
      </c>
      <c r="F22" s="30" t="s">
        <v>73</v>
      </c>
      <c r="G22" s="30" t="s">
        <v>84</v>
      </c>
      <c r="H22" s="30"/>
      <c r="I22" s="194"/>
      <c r="J22" s="233">
        <f>J23</f>
        <v>2096.9</v>
      </c>
      <c r="K22" s="233" t="str">
        <f>K23</f>
        <v>397,2</v>
      </c>
      <c r="L22" s="407">
        <f t="shared" si="0"/>
        <v>0.18942248080499785</v>
      </c>
    </row>
    <row r="23" spans="1:12" ht="40.5">
      <c r="A23" s="14"/>
      <c r="B23" s="15"/>
      <c r="C23" s="26" t="s">
        <v>80</v>
      </c>
      <c r="D23" s="27" t="s">
        <v>68</v>
      </c>
      <c r="E23" s="27" t="s">
        <v>71</v>
      </c>
      <c r="F23" s="27" t="s">
        <v>73</v>
      </c>
      <c r="G23" s="27" t="s">
        <v>84</v>
      </c>
      <c r="H23" s="27" t="s">
        <v>81</v>
      </c>
      <c r="I23" s="193" t="s">
        <v>82</v>
      </c>
      <c r="J23" s="234">
        <v>2096.9</v>
      </c>
      <c r="K23" s="294" t="s">
        <v>359</v>
      </c>
      <c r="L23" s="406">
        <f t="shared" si="0"/>
        <v>0.18942248080499785</v>
      </c>
    </row>
    <row r="24" spans="1:13" ht="40.5">
      <c r="A24" s="14"/>
      <c r="B24" s="15"/>
      <c r="C24" s="22" t="s">
        <v>85</v>
      </c>
      <c r="D24" s="23" t="s">
        <v>68</v>
      </c>
      <c r="E24" s="24" t="s">
        <v>71</v>
      </c>
      <c r="F24" s="24" t="s">
        <v>73</v>
      </c>
      <c r="G24" s="24" t="s">
        <v>86</v>
      </c>
      <c r="H24" s="24"/>
      <c r="I24" s="192"/>
      <c r="J24" s="235">
        <f>J25+J26+J27+J29+J28</f>
        <v>2092.06</v>
      </c>
      <c r="K24" s="235">
        <f>K25+K26+K27+K29+K28</f>
        <v>504.4</v>
      </c>
      <c r="L24" s="405">
        <f t="shared" si="0"/>
        <v>0.2411020716423047</v>
      </c>
      <c r="M24" s="32"/>
    </row>
    <row r="25" spans="1:12" ht="40.5">
      <c r="A25" s="14"/>
      <c r="B25" s="15"/>
      <c r="C25" s="33" t="s">
        <v>87</v>
      </c>
      <c r="D25" s="34" t="s">
        <v>68</v>
      </c>
      <c r="E25" s="34" t="s">
        <v>71</v>
      </c>
      <c r="F25" s="34" t="s">
        <v>73</v>
      </c>
      <c r="G25" s="34" t="s">
        <v>86</v>
      </c>
      <c r="H25" s="34" t="s">
        <v>88</v>
      </c>
      <c r="I25" s="195" t="s">
        <v>82</v>
      </c>
      <c r="J25" s="236">
        <v>52</v>
      </c>
      <c r="K25" s="295" t="s">
        <v>360</v>
      </c>
      <c r="L25" s="408">
        <f t="shared" si="0"/>
        <v>0</v>
      </c>
    </row>
    <row r="26" spans="1:12" ht="20.25">
      <c r="A26" s="14"/>
      <c r="B26" s="15"/>
      <c r="C26" s="33" t="s">
        <v>89</v>
      </c>
      <c r="D26" s="35" t="s">
        <v>68</v>
      </c>
      <c r="E26" s="34" t="s">
        <v>71</v>
      </c>
      <c r="F26" s="34" t="s">
        <v>73</v>
      </c>
      <c r="G26" s="34" t="s">
        <v>86</v>
      </c>
      <c r="H26" s="34" t="s">
        <v>90</v>
      </c>
      <c r="I26" s="195" t="s">
        <v>82</v>
      </c>
      <c r="J26" s="236">
        <v>412.26</v>
      </c>
      <c r="K26" s="295" t="s">
        <v>361</v>
      </c>
      <c r="L26" s="408">
        <f t="shared" si="0"/>
        <v>0.22825401445689614</v>
      </c>
    </row>
    <row r="27" spans="1:12" ht="40.5">
      <c r="A27" s="14"/>
      <c r="B27" s="15"/>
      <c r="C27" s="36" t="s">
        <v>91</v>
      </c>
      <c r="D27" s="34" t="s">
        <v>68</v>
      </c>
      <c r="E27" s="34" t="s">
        <v>71</v>
      </c>
      <c r="F27" s="34" t="s">
        <v>73</v>
      </c>
      <c r="G27" s="34" t="s">
        <v>86</v>
      </c>
      <c r="H27" s="34" t="s">
        <v>92</v>
      </c>
      <c r="I27" s="195" t="s">
        <v>82</v>
      </c>
      <c r="J27" s="236">
        <v>1327.8</v>
      </c>
      <c r="K27" s="295" t="s">
        <v>362</v>
      </c>
      <c r="L27" s="408">
        <f t="shared" si="0"/>
        <v>0.3090073806296129</v>
      </c>
    </row>
    <row r="28" spans="1:12" ht="40.5">
      <c r="A28" s="14"/>
      <c r="B28" s="15"/>
      <c r="C28" s="36" t="s">
        <v>91</v>
      </c>
      <c r="D28" s="34" t="s">
        <v>68</v>
      </c>
      <c r="E28" s="34" t="s">
        <v>71</v>
      </c>
      <c r="F28" s="34" t="s">
        <v>73</v>
      </c>
      <c r="G28" s="34" t="s">
        <v>86</v>
      </c>
      <c r="H28" s="34" t="s">
        <v>92</v>
      </c>
      <c r="I28" s="195" t="s">
        <v>93</v>
      </c>
      <c r="J28" s="237">
        <f>100+150</f>
        <v>250</v>
      </c>
      <c r="K28" s="295" t="s">
        <v>360</v>
      </c>
      <c r="L28" s="408">
        <f t="shared" si="0"/>
        <v>0</v>
      </c>
    </row>
    <row r="29" spans="1:12" ht="20.25">
      <c r="A29" s="14"/>
      <c r="B29" s="15"/>
      <c r="C29" s="26" t="s">
        <v>94</v>
      </c>
      <c r="D29" s="37" t="s">
        <v>68</v>
      </c>
      <c r="E29" s="27" t="s">
        <v>71</v>
      </c>
      <c r="F29" s="27" t="s">
        <v>73</v>
      </c>
      <c r="G29" s="27" t="s">
        <v>86</v>
      </c>
      <c r="H29" s="27" t="s">
        <v>95</v>
      </c>
      <c r="I29" s="193" t="s">
        <v>82</v>
      </c>
      <c r="J29" s="234">
        <v>50</v>
      </c>
      <c r="K29" s="294" t="s">
        <v>360</v>
      </c>
      <c r="L29" s="406">
        <f t="shared" si="0"/>
        <v>0</v>
      </c>
    </row>
    <row r="30" spans="1:12" ht="20.25">
      <c r="A30" s="14"/>
      <c r="B30" s="15"/>
      <c r="C30" s="20" t="s">
        <v>96</v>
      </c>
      <c r="D30" s="38" t="s">
        <v>68</v>
      </c>
      <c r="E30" s="19" t="s">
        <v>71</v>
      </c>
      <c r="F30" s="19" t="s">
        <v>73</v>
      </c>
      <c r="G30" s="19" t="s">
        <v>97</v>
      </c>
      <c r="H30" s="19"/>
      <c r="I30" s="196"/>
      <c r="J30" s="238">
        <f>J31</f>
        <v>953.5</v>
      </c>
      <c r="K30" s="238" t="str">
        <f>K31</f>
        <v>147,5</v>
      </c>
      <c r="L30" s="409">
        <f t="shared" si="0"/>
        <v>0.1546932354483482</v>
      </c>
    </row>
    <row r="31" spans="1:12" ht="60.75">
      <c r="A31" s="14"/>
      <c r="B31" s="15"/>
      <c r="C31" s="22" t="s">
        <v>98</v>
      </c>
      <c r="D31" s="40" t="s">
        <v>68</v>
      </c>
      <c r="E31" s="24" t="s">
        <v>71</v>
      </c>
      <c r="F31" s="24" t="s">
        <v>73</v>
      </c>
      <c r="G31" s="24" t="s">
        <v>99</v>
      </c>
      <c r="H31" s="24"/>
      <c r="I31" s="192"/>
      <c r="J31" s="235">
        <f>J32</f>
        <v>953.5</v>
      </c>
      <c r="K31" s="235" t="str">
        <f>K32</f>
        <v>147,5</v>
      </c>
      <c r="L31" s="405">
        <f t="shared" si="0"/>
        <v>0.1546932354483482</v>
      </c>
    </row>
    <row r="32" spans="1:12" ht="40.5">
      <c r="A32" s="14"/>
      <c r="B32" s="15"/>
      <c r="C32" s="41" t="s">
        <v>80</v>
      </c>
      <c r="D32" s="37" t="s">
        <v>68</v>
      </c>
      <c r="E32" s="27" t="s">
        <v>71</v>
      </c>
      <c r="F32" s="27" t="s">
        <v>73</v>
      </c>
      <c r="G32" s="27" t="s">
        <v>99</v>
      </c>
      <c r="H32" s="27" t="s">
        <v>81</v>
      </c>
      <c r="I32" s="193" t="s">
        <v>82</v>
      </c>
      <c r="J32" s="234">
        <v>953.5</v>
      </c>
      <c r="K32" s="294" t="s">
        <v>363</v>
      </c>
      <c r="L32" s="406">
        <f t="shared" si="0"/>
        <v>0.1546932354483482</v>
      </c>
    </row>
    <row r="33" spans="1:12" ht="40.5">
      <c r="A33" s="14"/>
      <c r="B33" s="15"/>
      <c r="C33" s="42" t="s">
        <v>100</v>
      </c>
      <c r="D33" s="43" t="s">
        <v>68</v>
      </c>
      <c r="E33" s="44" t="s">
        <v>71</v>
      </c>
      <c r="F33" s="45" t="s">
        <v>73</v>
      </c>
      <c r="G33" s="45" t="s">
        <v>101</v>
      </c>
      <c r="H33" s="39"/>
      <c r="I33" s="196"/>
      <c r="J33" s="229">
        <f>J34</f>
        <v>467.3</v>
      </c>
      <c r="K33" s="229">
        <f>K34</f>
        <v>78.3</v>
      </c>
      <c r="L33" s="409">
        <f t="shared" si="0"/>
        <v>0.1675583137170982</v>
      </c>
    </row>
    <row r="34" spans="1:12" ht="60.75">
      <c r="A34" s="14"/>
      <c r="B34" s="15"/>
      <c r="C34" s="46" t="s">
        <v>102</v>
      </c>
      <c r="D34" s="40" t="s">
        <v>68</v>
      </c>
      <c r="E34" s="47" t="s">
        <v>71</v>
      </c>
      <c r="F34" s="24" t="s">
        <v>73</v>
      </c>
      <c r="G34" s="24" t="s">
        <v>103</v>
      </c>
      <c r="H34" s="25"/>
      <c r="I34" s="192"/>
      <c r="J34" s="231">
        <f>J36+J35</f>
        <v>467.3</v>
      </c>
      <c r="K34" s="231">
        <f>K36+K35</f>
        <v>78.3</v>
      </c>
      <c r="L34" s="405">
        <f t="shared" si="0"/>
        <v>0.1675583137170982</v>
      </c>
    </row>
    <row r="35" spans="1:12" ht="40.5">
      <c r="A35" s="14"/>
      <c r="B35" s="15"/>
      <c r="C35" s="33" t="s">
        <v>80</v>
      </c>
      <c r="D35" s="35" t="s">
        <v>68</v>
      </c>
      <c r="E35" s="34" t="s">
        <v>71</v>
      </c>
      <c r="F35" s="34" t="s">
        <v>73</v>
      </c>
      <c r="G35" s="34" t="s">
        <v>103</v>
      </c>
      <c r="H35" s="34" t="s">
        <v>81</v>
      </c>
      <c r="I35" s="197" t="s">
        <v>104</v>
      </c>
      <c r="J35" s="236">
        <v>431.1</v>
      </c>
      <c r="K35" s="295" t="s">
        <v>364</v>
      </c>
      <c r="L35" s="410">
        <f t="shared" si="0"/>
        <v>0.18162839248434237</v>
      </c>
    </row>
    <row r="36" spans="1:12" ht="40.5">
      <c r="A36" s="14"/>
      <c r="B36" s="15"/>
      <c r="C36" s="26" t="s">
        <v>91</v>
      </c>
      <c r="D36" s="37" t="s">
        <v>68</v>
      </c>
      <c r="E36" s="27" t="s">
        <v>71</v>
      </c>
      <c r="F36" s="27" t="s">
        <v>73</v>
      </c>
      <c r="G36" s="27" t="s">
        <v>103</v>
      </c>
      <c r="H36" s="27" t="s">
        <v>92</v>
      </c>
      <c r="I36" s="198" t="s">
        <v>104</v>
      </c>
      <c r="J36" s="234">
        <v>36.2</v>
      </c>
      <c r="K36" s="294" t="s">
        <v>360</v>
      </c>
      <c r="L36" s="411">
        <f t="shared" si="0"/>
        <v>0</v>
      </c>
    </row>
    <row r="37" spans="1:12" ht="20.25">
      <c r="A37" s="14"/>
      <c r="B37" s="15"/>
      <c r="C37" s="20" t="s">
        <v>105</v>
      </c>
      <c r="D37" s="48" t="s">
        <v>68</v>
      </c>
      <c r="E37" s="49" t="s">
        <v>71</v>
      </c>
      <c r="F37" s="19" t="s">
        <v>73</v>
      </c>
      <c r="G37" s="19" t="s">
        <v>106</v>
      </c>
      <c r="H37" s="50"/>
      <c r="I37" s="199"/>
      <c r="J37" s="230">
        <f>J38</f>
        <v>221.7</v>
      </c>
      <c r="K37" s="230">
        <f>K38</f>
        <v>55.4</v>
      </c>
      <c r="L37" s="412">
        <f t="shared" si="0"/>
        <v>0.24988723500225532</v>
      </c>
    </row>
    <row r="38" spans="1:12" ht="20.25">
      <c r="A38" s="14"/>
      <c r="B38" s="15"/>
      <c r="C38" s="20" t="s">
        <v>107</v>
      </c>
      <c r="D38" s="43" t="s">
        <v>68</v>
      </c>
      <c r="E38" s="49" t="s">
        <v>71</v>
      </c>
      <c r="F38" s="19" t="s">
        <v>73</v>
      </c>
      <c r="G38" s="19" t="s">
        <v>108</v>
      </c>
      <c r="H38" s="50"/>
      <c r="I38" s="196"/>
      <c r="J38" s="230">
        <f>J39+J41</f>
        <v>221.7</v>
      </c>
      <c r="K38" s="230">
        <f>K39+K41</f>
        <v>55.4</v>
      </c>
      <c r="L38" s="409">
        <f t="shared" si="0"/>
        <v>0.24988723500225532</v>
      </c>
    </row>
    <row r="39" spans="1:12" ht="60.75">
      <c r="A39" s="14"/>
      <c r="B39" s="15"/>
      <c r="C39" s="22" t="s">
        <v>109</v>
      </c>
      <c r="D39" s="40" t="s">
        <v>68</v>
      </c>
      <c r="E39" s="24" t="s">
        <v>71</v>
      </c>
      <c r="F39" s="24" t="s">
        <v>73</v>
      </c>
      <c r="G39" s="24" t="s">
        <v>110</v>
      </c>
      <c r="H39" s="24"/>
      <c r="I39" s="192"/>
      <c r="J39" s="231">
        <f>J40</f>
        <v>141.7</v>
      </c>
      <c r="K39" s="231" t="str">
        <f>K40</f>
        <v>35,4</v>
      </c>
      <c r="L39" s="405">
        <f t="shared" si="0"/>
        <v>0.24982357092448837</v>
      </c>
    </row>
    <row r="40" spans="1:12" ht="20.25">
      <c r="A40" s="14"/>
      <c r="B40" s="15"/>
      <c r="C40" s="41" t="s">
        <v>111</v>
      </c>
      <c r="D40" s="37" t="s">
        <v>68</v>
      </c>
      <c r="E40" s="27" t="s">
        <v>71</v>
      </c>
      <c r="F40" s="27" t="s">
        <v>73</v>
      </c>
      <c r="G40" s="27" t="s">
        <v>110</v>
      </c>
      <c r="H40" s="27" t="s">
        <v>112</v>
      </c>
      <c r="I40" s="193" t="s">
        <v>113</v>
      </c>
      <c r="J40" s="234">
        <v>141.7</v>
      </c>
      <c r="K40" s="286" t="s">
        <v>365</v>
      </c>
      <c r="L40" s="406">
        <f t="shared" si="0"/>
        <v>0.24982357092448837</v>
      </c>
    </row>
    <row r="41" spans="1:12" ht="60.75">
      <c r="A41" s="14"/>
      <c r="B41" s="15"/>
      <c r="C41" s="22" t="s">
        <v>114</v>
      </c>
      <c r="D41" s="40" t="s">
        <v>68</v>
      </c>
      <c r="E41" s="24" t="s">
        <v>71</v>
      </c>
      <c r="F41" s="24" t="s">
        <v>73</v>
      </c>
      <c r="G41" s="24" t="s">
        <v>115</v>
      </c>
      <c r="H41" s="24"/>
      <c r="I41" s="192"/>
      <c r="J41" s="231">
        <f>J42</f>
        <v>80</v>
      </c>
      <c r="K41" s="231">
        <f>K42</f>
        <v>20</v>
      </c>
      <c r="L41" s="405">
        <f t="shared" si="0"/>
        <v>0.25</v>
      </c>
    </row>
    <row r="42" spans="1:12" ht="20.25">
      <c r="A42" s="14"/>
      <c r="B42" s="15"/>
      <c r="C42" s="41" t="s">
        <v>111</v>
      </c>
      <c r="D42" s="37" t="s">
        <v>68</v>
      </c>
      <c r="E42" s="27" t="s">
        <v>71</v>
      </c>
      <c r="F42" s="27" t="s">
        <v>73</v>
      </c>
      <c r="G42" s="27" t="s">
        <v>115</v>
      </c>
      <c r="H42" s="27" t="s">
        <v>112</v>
      </c>
      <c r="I42" s="193" t="s">
        <v>113</v>
      </c>
      <c r="J42" s="234">
        <v>80</v>
      </c>
      <c r="K42" s="286">
        <v>20</v>
      </c>
      <c r="L42" s="406">
        <f t="shared" si="0"/>
        <v>0.25</v>
      </c>
    </row>
    <row r="43" spans="1:12" ht="20.25">
      <c r="A43" s="14"/>
      <c r="B43" s="15"/>
      <c r="C43" s="51" t="s">
        <v>116</v>
      </c>
      <c r="D43" s="40" t="s">
        <v>68</v>
      </c>
      <c r="E43" s="19" t="s">
        <v>71</v>
      </c>
      <c r="F43" s="19" t="s">
        <v>117</v>
      </c>
      <c r="G43" s="19"/>
      <c r="H43" s="19"/>
      <c r="I43" s="196"/>
      <c r="J43" s="230">
        <f aca="true" t="shared" si="1" ref="J43:K46">J44</f>
        <v>78.1</v>
      </c>
      <c r="K43" s="230" t="str">
        <f t="shared" si="1"/>
        <v>19,5</v>
      </c>
      <c r="L43" s="409">
        <f t="shared" si="0"/>
        <v>0.24967989756722153</v>
      </c>
    </row>
    <row r="44" spans="1:12" ht="20.25">
      <c r="A44" s="14"/>
      <c r="B44" s="15"/>
      <c r="C44" s="28" t="s">
        <v>105</v>
      </c>
      <c r="D44" s="40" t="s">
        <v>68</v>
      </c>
      <c r="E44" s="47" t="s">
        <v>71</v>
      </c>
      <c r="F44" s="24" t="s">
        <v>117</v>
      </c>
      <c r="G44" s="24" t="s">
        <v>106</v>
      </c>
      <c r="H44" s="52"/>
      <c r="I44" s="196"/>
      <c r="J44" s="230">
        <f t="shared" si="1"/>
        <v>78.1</v>
      </c>
      <c r="K44" s="230" t="str">
        <f t="shared" si="1"/>
        <v>19,5</v>
      </c>
      <c r="L44" s="409">
        <f t="shared" si="0"/>
        <v>0.24967989756722153</v>
      </c>
    </row>
    <row r="45" spans="1:12" ht="20.25">
      <c r="A45" s="14"/>
      <c r="B45" s="15"/>
      <c r="C45" s="20" t="s">
        <v>107</v>
      </c>
      <c r="D45" s="40" t="s">
        <v>68</v>
      </c>
      <c r="E45" s="49" t="s">
        <v>71</v>
      </c>
      <c r="F45" s="19" t="s">
        <v>117</v>
      </c>
      <c r="G45" s="19" t="s">
        <v>108</v>
      </c>
      <c r="H45" s="50"/>
      <c r="I45" s="196"/>
      <c r="J45" s="230">
        <f t="shared" si="1"/>
        <v>78.1</v>
      </c>
      <c r="K45" s="230" t="str">
        <f t="shared" si="1"/>
        <v>19,5</v>
      </c>
      <c r="L45" s="409">
        <f t="shared" si="0"/>
        <v>0.24967989756722153</v>
      </c>
    </row>
    <row r="46" spans="1:12" ht="81">
      <c r="A46" s="14"/>
      <c r="B46" s="15"/>
      <c r="C46" s="22" t="s">
        <v>118</v>
      </c>
      <c r="D46" s="40" t="s">
        <v>68</v>
      </c>
      <c r="E46" s="24" t="s">
        <v>71</v>
      </c>
      <c r="F46" s="24" t="s">
        <v>117</v>
      </c>
      <c r="G46" s="24" t="s">
        <v>119</v>
      </c>
      <c r="H46" s="24"/>
      <c r="I46" s="192"/>
      <c r="J46" s="231">
        <f t="shared" si="1"/>
        <v>78.1</v>
      </c>
      <c r="K46" s="231" t="str">
        <f t="shared" si="1"/>
        <v>19,5</v>
      </c>
      <c r="L46" s="405">
        <f t="shared" si="0"/>
        <v>0.24967989756722153</v>
      </c>
    </row>
    <row r="47" spans="1:12" ht="20.25">
      <c r="A47" s="14"/>
      <c r="B47" s="15"/>
      <c r="C47" s="41" t="s">
        <v>111</v>
      </c>
      <c r="D47" s="37" t="s">
        <v>68</v>
      </c>
      <c r="E47" s="27" t="s">
        <v>71</v>
      </c>
      <c r="F47" s="27" t="s">
        <v>117</v>
      </c>
      <c r="G47" s="27" t="s">
        <v>119</v>
      </c>
      <c r="H47" s="27" t="s">
        <v>112</v>
      </c>
      <c r="I47" s="193" t="s">
        <v>113</v>
      </c>
      <c r="J47" s="234">
        <v>78.1</v>
      </c>
      <c r="K47" s="294" t="s">
        <v>366</v>
      </c>
      <c r="L47" s="406">
        <f t="shared" si="0"/>
        <v>0.24967989756722153</v>
      </c>
    </row>
    <row r="48" spans="1:12" ht="20.25">
      <c r="A48" s="14"/>
      <c r="B48" s="15"/>
      <c r="C48" s="18" t="s">
        <v>120</v>
      </c>
      <c r="D48" s="40" t="s">
        <v>68</v>
      </c>
      <c r="E48" s="45" t="s">
        <v>71</v>
      </c>
      <c r="F48" s="45" t="s">
        <v>121</v>
      </c>
      <c r="G48" s="45"/>
      <c r="H48" s="49"/>
      <c r="I48" s="196"/>
      <c r="J48" s="239">
        <f aca="true" t="shared" si="2" ref="J48:K51">J49</f>
        <v>455.1</v>
      </c>
      <c r="K48" s="239" t="str">
        <f t="shared" si="2"/>
        <v>0</v>
      </c>
      <c r="L48" s="409">
        <f t="shared" si="0"/>
        <v>0</v>
      </c>
    </row>
    <row r="49" spans="1:12" ht="20.25">
      <c r="A49" s="14"/>
      <c r="B49" s="15"/>
      <c r="C49" s="28" t="s">
        <v>105</v>
      </c>
      <c r="D49" s="40" t="s">
        <v>68</v>
      </c>
      <c r="E49" s="47" t="s">
        <v>71</v>
      </c>
      <c r="F49" s="24" t="s">
        <v>121</v>
      </c>
      <c r="G49" s="24" t="s">
        <v>106</v>
      </c>
      <c r="H49" s="52"/>
      <c r="I49" s="196"/>
      <c r="J49" s="230">
        <f t="shared" si="2"/>
        <v>455.1</v>
      </c>
      <c r="K49" s="230" t="str">
        <f t="shared" si="2"/>
        <v>0</v>
      </c>
      <c r="L49" s="409">
        <f t="shared" si="0"/>
        <v>0</v>
      </c>
    </row>
    <row r="50" spans="1:12" ht="20.25">
      <c r="A50" s="14"/>
      <c r="B50" s="15"/>
      <c r="C50" s="20" t="s">
        <v>107</v>
      </c>
      <c r="D50" s="40" t="s">
        <v>68</v>
      </c>
      <c r="E50" s="49" t="s">
        <v>71</v>
      </c>
      <c r="F50" s="19" t="s">
        <v>121</v>
      </c>
      <c r="G50" s="19" t="s">
        <v>108</v>
      </c>
      <c r="H50" s="50"/>
      <c r="I50" s="196"/>
      <c r="J50" s="230">
        <f t="shared" si="2"/>
        <v>455.1</v>
      </c>
      <c r="K50" s="230" t="str">
        <f t="shared" si="2"/>
        <v>0</v>
      </c>
      <c r="L50" s="409">
        <f t="shared" si="0"/>
        <v>0</v>
      </c>
    </row>
    <row r="51" spans="1:12" ht="40.5">
      <c r="A51" s="14"/>
      <c r="B51" s="15"/>
      <c r="C51" s="22" t="s">
        <v>122</v>
      </c>
      <c r="D51" s="40" t="s">
        <v>68</v>
      </c>
      <c r="E51" s="24" t="s">
        <v>71</v>
      </c>
      <c r="F51" s="24" t="s">
        <v>121</v>
      </c>
      <c r="G51" s="24" t="s">
        <v>123</v>
      </c>
      <c r="H51" s="24"/>
      <c r="I51" s="192"/>
      <c r="J51" s="231">
        <f t="shared" si="2"/>
        <v>455.1</v>
      </c>
      <c r="K51" s="231" t="str">
        <f t="shared" si="2"/>
        <v>0</v>
      </c>
      <c r="L51" s="405">
        <f t="shared" si="0"/>
        <v>0</v>
      </c>
    </row>
    <row r="52" spans="1:12" ht="45" customHeight="1">
      <c r="A52" s="14"/>
      <c r="B52" s="15"/>
      <c r="C52" s="26" t="s">
        <v>91</v>
      </c>
      <c r="D52" s="37" t="s">
        <v>68</v>
      </c>
      <c r="E52" s="27" t="s">
        <v>71</v>
      </c>
      <c r="F52" s="27" t="s">
        <v>121</v>
      </c>
      <c r="G52" s="27" t="s">
        <v>123</v>
      </c>
      <c r="H52" s="27" t="s">
        <v>92</v>
      </c>
      <c r="I52" s="193" t="s">
        <v>82</v>
      </c>
      <c r="J52" s="234">
        <v>455.1</v>
      </c>
      <c r="K52" s="294" t="s">
        <v>360</v>
      </c>
      <c r="L52" s="406">
        <f t="shared" si="0"/>
        <v>0</v>
      </c>
    </row>
    <row r="53" spans="1:12" ht="20.25">
      <c r="A53" s="14"/>
      <c r="B53" s="15"/>
      <c r="C53" s="20" t="s">
        <v>124</v>
      </c>
      <c r="D53" s="19" t="s">
        <v>68</v>
      </c>
      <c r="E53" s="19" t="s">
        <v>71</v>
      </c>
      <c r="F53" s="19" t="s">
        <v>125</v>
      </c>
      <c r="G53" s="19"/>
      <c r="H53" s="19"/>
      <c r="I53" s="190"/>
      <c r="J53" s="230">
        <f aca="true" t="shared" si="3" ref="J53:K56">J54</f>
        <v>250</v>
      </c>
      <c r="K53" s="230" t="str">
        <f t="shared" si="3"/>
        <v>0</v>
      </c>
      <c r="L53" s="403">
        <f t="shared" si="0"/>
        <v>0</v>
      </c>
    </row>
    <row r="54" spans="1:12" ht="20.25">
      <c r="A54" s="14"/>
      <c r="B54" s="15"/>
      <c r="C54" s="28" t="s">
        <v>105</v>
      </c>
      <c r="D54" s="19" t="s">
        <v>68</v>
      </c>
      <c r="E54" s="19" t="s">
        <v>71</v>
      </c>
      <c r="F54" s="19" t="s">
        <v>125</v>
      </c>
      <c r="G54" s="19" t="s">
        <v>106</v>
      </c>
      <c r="H54" s="19"/>
      <c r="I54" s="190" t="s">
        <v>69</v>
      </c>
      <c r="J54" s="230">
        <f t="shared" si="3"/>
        <v>250</v>
      </c>
      <c r="K54" s="230" t="str">
        <f t="shared" si="3"/>
        <v>0</v>
      </c>
      <c r="L54" s="403">
        <f t="shared" si="0"/>
        <v>0</v>
      </c>
    </row>
    <row r="55" spans="1:12" ht="20.25">
      <c r="A55" s="14"/>
      <c r="B55" s="15"/>
      <c r="C55" s="20" t="s">
        <v>107</v>
      </c>
      <c r="D55" s="30" t="s">
        <v>68</v>
      </c>
      <c r="E55" s="19" t="s">
        <v>71</v>
      </c>
      <c r="F55" s="19" t="s">
        <v>125</v>
      </c>
      <c r="G55" s="19" t="s">
        <v>108</v>
      </c>
      <c r="H55" s="19" t="s">
        <v>69</v>
      </c>
      <c r="I55" s="190"/>
      <c r="J55" s="230">
        <f t="shared" si="3"/>
        <v>250</v>
      </c>
      <c r="K55" s="230" t="str">
        <f t="shared" si="3"/>
        <v>0</v>
      </c>
      <c r="L55" s="403">
        <f t="shared" si="0"/>
        <v>0</v>
      </c>
    </row>
    <row r="56" spans="1:12" ht="40.5">
      <c r="A56" s="14"/>
      <c r="B56" s="15"/>
      <c r="C56" s="22" t="s">
        <v>126</v>
      </c>
      <c r="D56" s="40" t="s">
        <v>68</v>
      </c>
      <c r="E56" s="24" t="s">
        <v>71</v>
      </c>
      <c r="F56" s="24" t="s">
        <v>125</v>
      </c>
      <c r="G56" s="24" t="s">
        <v>127</v>
      </c>
      <c r="H56" s="24"/>
      <c r="I56" s="192"/>
      <c r="J56" s="231">
        <f t="shared" si="3"/>
        <v>250</v>
      </c>
      <c r="K56" s="231" t="str">
        <f t="shared" si="3"/>
        <v>0</v>
      </c>
      <c r="L56" s="405">
        <f t="shared" si="0"/>
        <v>0</v>
      </c>
    </row>
    <row r="57" spans="1:12" ht="20.25">
      <c r="A57" s="14"/>
      <c r="B57" s="15"/>
      <c r="C57" s="41" t="s">
        <v>128</v>
      </c>
      <c r="D57" s="37" t="s">
        <v>68</v>
      </c>
      <c r="E57" s="27" t="s">
        <v>71</v>
      </c>
      <c r="F57" s="27" t="s">
        <v>125</v>
      </c>
      <c r="G57" s="27" t="s">
        <v>127</v>
      </c>
      <c r="H57" s="27" t="s">
        <v>129</v>
      </c>
      <c r="I57" s="193" t="s">
        <v>82</v>
      </c>
      <c r="J57" s="234">
        <v>250</v>
      </c>
      <c r="K57" s="294" t="s">
        <v>360</v>
      </c>
      <c r="L57" s="406">
        <f t="shared" si="0"/>
        <v>0</v>
      </c>
    </row>
    <row r="58" spans="1:12" ht="20.25">
      <c r="A58" s="14"/>
      <c r="B58" s="15"/>
      <c r="C58" s="20" t="s">
        <v>130</v>
      </c>
      <c r="D58" s="19" t="s">
        <v>68</v>
      </c>
      <c r="E58" s="19" t="s">
        <v>71</v>
      </c>
      <c r="F58" s="19" t="s">
        <v>131</v>
      </c>
      <c r="G58" s="19"/>
      <c r="H58" s="19"/>
      <c r="I58" s="189"/>
      <c r="J58" s="230">
        <f>J59</f>
        <v>1044.9</v>
      </c>
      <c r="K58" s="230">
        <f>K59</f>
        <v>178.16</v>
      </c>
      <c r="L58" s="402">
        <f t="shared" si="0"/>
        <v>0.17050435448368262</v>
      </c>
    </row>
    <row r="59" spans="1:12" ht="19.5" customHeight="1">
      <c r="A59" s="14"/>
      <c r="B59" s="15"/>
      <c r="C59" s="28" t="s">
        <v>105</v>
      </c>
      <c r="D59" s="19" t="s">
        <v>68</v>
      </c>
      <c r="E59" s="19" t="s">
        <v>71</v>
      </c>
      <c r="F59" s="19" t="s">
        <v>131</v>
      </c>
      <c r="G59" s="19" t="s">
        <v>106</v>
      </c>
      <c r="H59" s="19"/>
      <c r="I59" s="190"/>
      <c r="J59" s="240">
        <f>J60</f>
        <v>1044.9</v>
      </c>
      <c r="K59" s="240">
        <f>K60</f>
        <v>178.16</v>
      </c>
      <c r="L59" s="403">
        <f t="shared" si="0"/>
        <v>0.17050435448368262</v>
      </c>
    </row>
    <row r="60" spans="1:12" ht="24.75" customHeight="1">
      <c r="A60" s="14"/>
      <c r="B60" s="15"/>
      <c r="C60" s="20" t="s">
        <v>107</v>
      </c>
      <c r="D60" s="19" t="s">
        <v>68</v>
      </c>
      <c r="E60" s="19" t="s">
        <v>71</v>
      </c>
      <c r="F60" s="19" t="s">
        <v>131</v>
      </c>
      <c r="G60" s="19" t="s">
        <v>108</v>
      </c>
      <c r="H60" s="19"/>
      <c r="I60" s="190"/>
      <c r="J60" s="240">
        <f>J61+J63+J65+J69+J71+J73+J67</f>
        <v>1044.9</v>
      </c>
      <c r="K60" s="240">
        <f>K61+K63+K65+K69+K71+K73+K67</f>
        <v>178.16</v>
      </c>
      <c r="L60" s="403">
        <f t="shared" si="0"/>
        <v>0.17050435448368262</v>
      </c>
    </row>
    <row r="61" spans="1:12" ht="60.75">
      <c r="A61" s="14"/>
      <c r="B61" s="15"/>
      <c r="C61" s="22" t="s">
        <v>132</v>
      </c>
      <c r="D61" s="30" t="s">
        <v>68</v>
      </c>
      <c r="E61" s="24" t="s">
        <v>71</v>
      </c>
      <c r="F61" s="24" t="s">
        <v>131</v>
      </c>
      <c r="G61" s="24" t="s">
        <v>133</v>
      </c>
      <c r="H61" s="25"/>
      <c r="I61" s="200"/>
      <c r="J61" s="241">
        <f>J62</f>
        <v>34.5</v>
      </c>
      <c r="K61" s="241" t="str">
        <f>K62</f>
        <v>3,45</v>
      </c>
      <c r="L61" s="413">
        <f t="shared" si="0"/>
        <v>0.1</v>
      </c>
    </row>
    <row r="62" spans="1:12" ht="40.5">
      <c r="A62" s="14"/>
      <c r="B62" s="15"/>
      <c r="C62" s="53" t="s">
        <v>91</v>
      </c>
      <c r="D62" s="27" t="s">
        <v>68</v>
      </c>
      <c r="E62" s="34" t="s">
        <v>71</v>
      </c>
      <c r="F62" s="34" t="s">
        <v>131</v>
      </c>
      <c r="G62" s="34" t="s">
        <v>133</v>
      </c>
      <c r="H62" s="34" t="s">
        <v>92</v>
      </c>
      <c r="I62" s="193" t="s">
        <v>82</v>
      </c>
      <c r="J62" s="242">
        <v>34.5</v>
      </c>
      <c r="K62" s="295" t="s">
        <v>367</v>
      </c>
      <c r="L62" s="406">
        <f t="shared" si="0"/>
        <v>0.1</v>
      </c>
    </row>
    <row r="63" spans="1:12" ht="40.5">
      <c r="A63" s="14"/>
      <c r="B63" s="15"/>
      <c r="C63" s="54" t="s">
        <v>134</v>
      </c>
      <c r="D63" s="55" t="s">
        <v>68</v>
      </c>
      <c r="E63" s="24" t="s">
        <v>71</v>
      </c>
      <c r="F63" s="24" t="s">
        <v>131</v>
      </c>
      <c r="G63" s="24" t="s">
        <v>135</v>
      </c>
      <c r="H63" s="24"/>
      <c r="I63" s="201"/>
      <c r="J63" s="231">
        <f>J64</f>
        <v>75</v>
      </c>
      <c r="K63" s="231" t="str">
        <f>K64</f>
        <v>18,75</v>
      </c>
      <c r="L63" s="414">
        <f t="shared" si="0"/>
        <v>0.25</v>
      </c>
    </row>
    <row r="64" spans="1:12" ht="40.5">
      <c r="A64" s="14"/>
      <c r="B64" s="15"/>
      <c r="C64" s="53" t="s">
        <v>91</v>
      </c>
      <c r="D64" s="56" t="s">
        <v>68</v>
      </c>
      <c r="E64" s="27" t="s">
        <v>71</v>
      </c>
      <c r="F64" s="27" t="s">
        <v>131</v>
      </c>
      <c r="G64" s="27" t="s">
        <v>135</v>
      </c>
      <c r="H64" s="27" t="s">
        <v>92</v>
      </c>
      <c r="I64" s="202" t="s">
        <v>82</v>
      </c>
      <c r="J64" s="234">
        <v>75</v>
      </c>
      <c r="K64" s="294" t="s">
        <v>368</v>
      </c>
      <c r="L64" s="415">
        <f t="shared" si="0"/>
        <v>0.25</v>
      </c>
    </row>
    <row r="65" spans="1:12" ht="40.5">
      <c r="A65" s="14"/>
      <c r="B65" s="15"/>
      <c r="C65" s="54" t="s">
        <v>136</v>
      </c>
      <c r="D65" s="24" t="s">
        <v>68</v>
      </c>
      <c r="E65" s="24" t="s">
        <v>71</v>
      </c>
      <c r="F65" s="24" t="s">
        <v>131</v>
      </c>
      <c r="G65" s="24" t="s">
        <v>137</v>
      </c>
      <c r="H65" s="24"/>
      <c r="I65" s="203"/>
      <c r="J65" s="231">
        <f>J66</f>
        <v>140</v>
      </c>
      <c r="K65" s="231" t="str">
        <f>K66</f>
        <v>4,3</v>
      </c>
      <c r="L65" s="416">
        <f t="shared" si="0"/>
        <v>0.03071428571428571</v>
      </c>
    </row>
    <row r="66" spans="1:12" ht="40.5">
      <c r="A66" s="14"/>
      <c r="B66" s="15"/>
      <c r="C66" s="26" t="s">
        <v>91</v>
      </c>
      <c r="D66" s="37" t="s">
        <v>68</v>
      </c>
      <c r="E66" s="27" t="s">
        <v>71</v>
      </c>
      <c r="F66" s="27" t="s">
        <v>131</v>
      </c>
      <c r="G66" s="27" t="s">
        <v>137</v>
      </c>
      <c r="H66" s="27" t="s">
        <v>92</v>
      </c>
      <c r="I66" s="204"/>
      <c r="J66" s="234">
        <v>140</v>
      </c>
      <c r="K66" s="294" t="s">
        <v>369</v>
      </c>
      <c r="L66" s="417">
        <f t="shared" si="0"/>
        <v>0.03071428571428571</v>
      </c>
    </row>
    <row r="67" spans="1:12" ht="40.5">
      <c r="A67" s="14"/>
      <c r="B67" s="15"/>
      <c r="C67" s="103" t="s">
        <v>371</v>
      </c>
      <c r="D67" s="23" t="s">
        <v>68</v>
      </c>
      <c r="E67" s="23" t="s">
        <v>71</v>
      </c>
      <c r="F67" s="23" t="s">
        <v>131</v>
      </c>
      <c r="G67" s="23" t="s">
        <v>370</v>
      </c>
      <c r="H67" s="123"/>
      <c r="I67" s="287"/>
      <c r="J67" s="270">
        <f>J68</f>
        <v>49.5</v>
      </c>
      <c r="K67" s="270" t="str">
        <f>K68</f>
        <v>0</v>
      </c>
      <c r="L67" s="418">
        <f t="shared" si="0"/>
        <v>0</v>
      </c>
    </row>
    <row r="68" spans="1:12" ht="40.5">
      <c r="A68" s="14"/>
      <c r="B68" s="15"/>
      <c r="C68" s="26" t="s">
        <v>91</v>
      </c>
      <c r="D68" s="37" t="s">
        <v>68</v>
      </c>
      <c r="E68" s="27" t="s">
        <v>71</v>
      </c>
      <c r="F68" s="27" t="s">
        <v>131</v>
      </c>
      <c r="G68" s="27" t="s">
        <v>370</v>
      </c>
      <c r="H68" s="27" t="s">
        <v>92</v>
      </c>
      <c r="I68" s="204"/>
      <c r="J68" s="234">
        <v>49.5</v>
      </c>
      <c r="K68" s="294" t="s">
        <v>360</v>
      </c>
      <c r="L68" s="417">
        <f t="shared" si="0"/>
        <v>0</v>
      </c>
    </row>
    <row r="69" spans="1:12" ht="81">
      <c r="A69" s="14"/>
      <c r="B69" s="15"/>
      <c r="C69" s="22" t="s">
        <v>138</v>
      </c>
      <c r="D69" s="24" t="s">
        <v>68</v>
      </c>
      <c r="E69" s="47" t="s">
        <v>71</v>
      </c>
      <c r="F69" s="47" t="s">
        <v>131</v>
      </c>
      <c r="G69" s="47" t="s">
        <v>139</v>
      </c>
      <c r="H69" s="24"/>
      <c r="I69" s="203"/>
      <c r="J69" s="231">
        <f>J70</f>
        <v>140.1</v>
      </c>
      <c r="K69" s="231" t="str">
        <f>K70</f>
        <v>80,3</v>
      </c>
      <c r="L69" s="416">
        <f t="shared" si="0"/>
        <v>0.5731620271234832</v>
      </c>
    </row>
    <row r="70" spans="1:12" ht="40.5">
      <c r="A70" s="14"/>
      <c r="B70" s="15"/>
      <c r="C70" s="53" t="s">
        <v>91</v>
      </c>
      <c r="D70" s="39" t="s">
        <v>68</v>
      </c>
      <c r="E70" s="27" t="s">
        <v>71</v>
      </c>
      <c r="F70" s="27" t="s">
        <v>131</v>
      </c>
      <c r="G70" s="27" t="s">
        <v>139</v>
      </c>
      <c r="H70" s="27" t="s">
        <v>92</v>
      </c>
      <c r="I70" s="196" t="s">
        <v>82</v>
      </c>
      <c r="J70" s="243">
        <v>140.1</v>
      </c>
      <c r="K70" s="294" t="s">
        <v>372</v>
      </c>
      <c r="L70" s="409">
        <f t="shared" si="0"/>
        <v>0.5731620271234832</v>
      </c>
    </row>
    <row r="71" spans="1:12" ht="40.5">
      <c r="A71" s="14"/>
      <c r="B71" s="15"/>
      <c r="C71" s="22" t="s">
        <v>140</v>
      </c>
      <c r="D71" s="24" t="s">
        <v>68</v>
      </c>
      <c r="E71" s="47" t="s">
        <v>71</v>
      </c>
      <c r="F71" s="24" t="s">
        <v>131</v>
      </c>
      <c r="G71" s="24" t="s">
        <v>141</v>
      </c>
      <c r="H71" s="25"/>
      <c r="I71" s="192"/>
      <c r="J71" s="235">
        <f>J72</f>
        <v>500</v>
      </c>
      <c r="K71" s="235" t="str">
        <f>K72</f>
        <v>44,9</v>
      </c>
      <c r="L71" s="405">
        <f t="shared" si="0"/>
        <v>0.08979999999999999</v>
      </c>
    </row>
    <row r="72" spans="1:12" ht="40.5">
      <c r="A72" s="14"/>
      <c r="B72" s="15"/>
      <c r="C72" s="53" t="s">
        <v>91</v>
      </c>
      <c r="D72" s="39" t="s">
        <v>68</v>
      </c>
      <c r="E72" s="27" t="s">
        <v>71</v>
      </c>
      <c r="F72" s="27" t="s">
        <v>131</v>
      </c>
      <c r="G72" s="27" t="s">
        <v>141</v>
      </c>
      <c r="H72" s="27" t="s">
        <v>92</v>
      </c>
      <c r="I72" s="196" t="s">
        <v>82</v>
      </c>
      <c r="J72" s="234">
        <v>500</v>
      </c>
      <c r="K72" s="294" t="s">
        <v>373</v>
      </c>
      <c r="L72" s="409">
        <f t="shared" si="0"/>
        <v>0.08979999999999999</v>
      </c>
    </row>
    <row r="73" spans="1:12" ht="81">
      <c r="A73" s="14"/>
      <c r="B73" s="15"/>
      <c r="C73" s="22" t="s">
        <v>142</v>
      </c>
      <c r="D73" s="24" t="s">
        <v>68</v>
      </c>
      <c r="E73" s="24" t="s">
        <v>71</v>
      </c>
      <c r="F73" s="24" t="s">
        <v>131</v>
      </c>
      <c r="G73" s="24" t="s">
        <v>143</v>
      </c>
      <c r="H73" s="24"/>
      <c r="I73" s="192"/>
      <c r="J73" s="231">
        <f>J74</f>
        <v>105.8</v>
      </c>
      <c r="K73" s="231">
        <f>K74</f>
        <v>26.46</v>
      </c>
      <c r="L73" s="405">
        <f t="shared" si="0"/>
        <v>0.2500945179584121</v>
      </c>
    </row>
    <row r="74" spans="1:12" ht="20.25">
      <c r="A74" s="14"/>
      <c r="B74" s="15"/>
      <c r="C74" s="41" t="s">
        <v>111</v>
      </c>
      <c r="D74" s="39" t="s">
        <v>68</v>
      </c>
      <c r="E74" s="27" t="s">
        <v>71</v>
      </c>
      <c r="F74" s="27" t="s">
        <v>131</v>
      </c>
      <c r="G74" s="27" t="s">
        <v>143</v>
      </c>
      <c r="H74" s="27" t="s">
        <v>112</v>
      </c>
      <c r="I74" s="196" t="s">
        <v>82</v>
      </c>
      <c r="J74" s="234">
        <v>105.8</v>
      </c>
      <c r="K74" s="286">
        <v>26.46</v>
      </c>
      <c r="L74" s="409">
        <f t="shared" si="0"/>
        <v>0.2500945179584121</v>
      </c>
    </row>
    <row r="75" spans="1:15" ht="20.25">
      <c r="A75" s="14"/>
      <c r="B75" s="15"/>
      <c r="C75" s="57" t="s">
        <v>144</v>
      </c>
      <c r="D75" s="19" t="s">
        <v>68</v>
      </c>
      <c r="E75" s="48" t="s">
        <v>145</v>
      </c>
      <c r="F75" s="48"/>
      <c r="G75" s="48"/>
      <c r="H75" s="48"/>
      <c r="I75" s="190"/>
      <c r="J75" s="244">
        <f aca="true" t="shared" si="4" ref="J75:K78">J76</f>
        <v>205.7</v>
      </c>
      <c r="K75" s="244">
        <f t="shared" si="4"/>
        <v>30.4</v>
      </c>
      <c r="L75" s="403">
        <f t="shared" si="0"/>
        <v>0.14778804083616917</v>
      </c>
      <c r="O75" s="288"/>
    </row>
    <row r="76" spans="1:12" ht="20.25">
      <c r="A76" s="14"/>
      <c r="B76" s="15"/>
      <c r="C76" s="58" t="s">
        <v>146</v>
      </c>
      <c r="D76" s="19" t="s">
        <v>68</v>
      </c>
      <c r="E76" s="48" t="s">
        <v>145</v>
      </c>
      <c r="F76" s="59" t="s">
        <v>147</v>
      </c>
      <c r="G76" s="48"/>
      <c r="H76" s="48"/>
      <c r="I76" s="190"/>
      <c r="J76" s="230">
        <f t="shared" si="4"/>
        <v>205.7</v>
      </c>
      <c r="K76" s="230">
        <f t="shared" si="4"/>
        <v>30.4</v>
      </c>
      <c r="L76" s="403">
        <f t="shared" si="0"/>
        <v>0.14778804083616917</v>
      </c>
    </row>
    <row r="77" spans="1:12" ht="20.25">
      <c r="A77" s="14"/>
      <c r="B77" s="15"/>
      <c r="C77" s="58" t="s">
        <v>105</v>
      </c>
      <c r="D77" s="19" t="s">
        <v>68</v>
      </c>
      <c r="E77" s="48" t="s">
        <v>145</v>
      </c>
      <c r="F77" s="59" t="s">
        <v>147</v>
      </c>
      <c r="G77" s="59" t="s">
        <v>106</v>
      </c>
      <c r="H77" s="48"/>
      <c r="I77" s="190"/>
      <c r="J77" s="230">
        <f t="shared" si="4"/>
        <v>205.7</v>
      </c>
      <c r="K77" s="230">
        <f t="shared" si="4"/>
        <v>30.4</v>
      </c>
      <c r="L77" s="403">
        <f t="shared" si="0"/>
        <v>0.14778804083616917</v>
      </c>
    </row>
    <row r="78" spans="1:12" ht="20.25">
      <c r="A78" s="14"/>
      <c r="B78" s="15"/>
      <c r="C78" s="58" t="s">
        <v>107</v>
      </c>
      <c r="D78" s="19" t="s">
        <v>68</v>
      </c>
      <c r="E78" s="48" t="s">
        <v>145</v>
      </c>
      <c r="F78" s="59" t="s">
        <v>147</v>
      </c>
      <c r="G78" s="59" t="s">
        <v>108</v>
      </c>
      <c r="H78" s="60"/>
      <c r="I78" s="190"/>
      <c r="J78" s="245">
        <f t="shared" si="4"/>
        <v>205.7</v>
      </c>
      <c r="K78" s="245">
        <f t="shared" si="4"/>
        <v>30.4</v>
      </c>
      <c r="L78" s="403">
        <f t="shared" si="0"/>
        <v>0.14778804083616917</v>
      </c>
    </row>
    <row r="79" spans="1:12" ht="60.75">
      <c r="A79" s="14"/>
      <c r="B79" s="15"/>
      <c r="C79" s="58" t="s">
        <v>148</v>
      </c>
      <c r="D79" s="19" t="s">
        <v>68</v>
      </c>
      <c r="E79" s="48" t="s">
        <v>145</v>
      </c>
      <c r="F79" s="59" t="s">
        <v>147</v>
      </c>
      <c r="G79" s="59" t="s">
        <v>149</v>
      </c>
      <c r="H79" s="60"/>
      <c r="I79" s="199"/>
      <c r="J79" s="246">
        <f>J80+J81</f>
        <v>205.7</v>
      </c>
      <c r="K79" s="246">
        <f>K80+K81</f>
        <v>30.4</v>
      </c>
      <c r="L79" s="412">
        <f t="shared" si="0"/>
        <v>0.14778804083616917</v>
      </c>
    </row>
    <row r="80" spans="1:12" ht="40.5">
      <c r="A80" s="14"/>
      <c r="B80" s="15"/>
      <c r="C80" s="61" t="s">
        <v>80</v>
      </c>
      <c r="D80" s="25" t="s">
        <v>68</v>
      </c>
      <c r="E80" s="62" t="s">
        <v>145</v>
      </c>
      <c r="F80" s="62" t="s">
        <v>147</v>
      </c>
      <c r="G80" s="62" t="s">
        <v>149</v>
      </c>
      <c r="H80" s="62" t="s">
        <v>81</v>
      </c>
      <c r="I80" s="192" t="s">
        <v>150</v>
      </c>
      <c r="J80" s="247">
        <v>182.6</v>
      </c>
      <c r="K80" s="296">
        <v>30.4</v>
      </c>
      <c r="L80" s="405">
        <f aca="true" t="shared" si="5" ref="L80:L143">K80/J80</f>
        <v>0.1664841182913472</v>
      </c>
    </row>
    <row r="81" spans="1:12" ht="40.5">
      <c r="A81" s="14"/>
      <c r="B81" s="15"/>
      <c r="C81" s="63" t="s">
        <v>91</v>
      </c>
      <c r="D81" s="27" t="s">
        <v>68</v>
      </c>
      <c r="E81" s="37" t="s">
        <v>145</v>
      </c>
      <c r="F81" s="37" t="s">
        <v>147</v>
      </c>
      <c r="G81" s="37" t="s">
        <v>149</v>
      </c>
      <c r="H81" s="37" t="s">
        <v>92</v>
      </c>
      <c r="I81" s="193" t="s">
        <v>150</v>
      </c>
      <c r="J81" s="234">
        <v>23.1</v>
      </c>
      <c r="K81" s="297">
        <v>0</v>
      </c>
      <c r="L81" s="406">
        <f t="shared" si="5"/>
        <v>0</v>
      </c>
    </row>
    <row r="82" spans="1:12" ht="28.5" customHeight="1">
      <c r="A82" s="14"/>
      <c r="B82" s="15"/>
      <c r="C82" s="64" t="s">
        <v>151</v>
      </c>
      <c r="D82" s="19" t="s">
        <v>68</v>
      </c>
      <c r="E82" s="40" t="s">
        <v>152</v>
      </c>
      <c r="F82" s="40"/>
      <c r="G82" s="40" t="s">
        <v>69</v>
      </c>
      <c r="H82" s="40" t="s">
        <v>69</v>
      </c>
      <c r="I82" s="190" t="s">
        <v>69</v>
      </c>
      <c r="J82" s="248">
        <f>J83+J90</f>
        <v>265.3</v>
      </c>
      <c r="K82" s="248">
        <f>K83+K90</f>
        <v>3.9</v>
      </c>
      <c r="L82" s="403">
        <f t="shared" si="5"/>
        <v>0.014700339238597813</v>
      </c>
    </row>
    <row r="83" spans="1:12" ht="40.5">
      <c r="A83" s="14"/>
      <c r="B83" s="15"/>
      <c r="C83" s="65" t="s">
        <v>153</v>
      </c>
      <c r="D83" s="19" t="s">
        <v>68</v>
      </c>
      <c r="E83" s="40" t="s">
        <v>152</v>
      </c>
      <c r="F83" s="23" t="s">
        <v>154</v>
      </c>
      <c r="G83" s="40"/>
      <c r="H83" s="40"/>
      <c r="I83" s="190"/>
      <c r="J83" s="249">
        <f>J84</f>
        <v>95.30000000000001</v>
      </c>
      <c r="K83" s="249">
        <f>K84</f>
        <v>3.9</v>
      </c>
      <c r="L83" s="403">
        <f t="shared" si="5"/>
        <v>0.04092339979013641</v>
      </c>
    </row>
    <row r="84" spans="1:12" ht="20.25">
      <c r="A84" s="14"/>
      <c r="B84" s="15"/>
      <c r="C84" s="58" t="s">
        <v>105</v>
      </c>
      <c r="D84" s="38" t="s">
        <v>68</v>
      </c>
      <c r="E84" s="48" t="s">
        <v>152</v>
      </c>
      <c r="F84" s="59" t="s">
        <v>154</v>
      </c>
      <c r="G84" s="59" t="s">
        <v>106</v>
      </c>
      <c r="H84" s="48"/>
      <c r="I84" s="205"/>
      <c r="J84" s="250">
        <f>J85</f>
        <v>95.30000000000001</v>
      </c>
      <c r="K84" s="250">
        <f>K85</f>
        <v>3.9</v>
      </c>
      <c r="L84" s="419">
        <f t="shared" si="5"/>
        <v>0.04092339979013641</v>
      </c>
    </row>
    <row r="85" spans="1:12" ht="20.25">
      <c r="A85" s="14"/>
      <c r="B85" s="15"/>
      <c r="C85" s="58" t="s">
        <v>107</v>
      </c>
      <c r="D85" s="38" t="s">
        <v>68</v>
      </c>
      <c r="E85" s="48" t="s">
        <v>152</v>
      </c>
      <c r="F85" s="59" t="s">
        <v>154</v>
      </c>
      <c r="G85" s="59" t="s">
        <v>108</v>
      </c>
      <c r="H85" s="60"/>
      <c r="I85" s="205"/>
      <c r="J85" s="250">
        <f>J86+J88</f>
        <v>95.30000000000001</v>
      </c>
      <c r="K85" s="250">
        <f>K86+K88</f>
        <v>3.9</v>
      </c>
      <c r="L85" s="419">
        <f t="shared" si="5"/>
        <v>0.04092339979013641</v>
      </c>
    </row>
    <row r="86" spans="1:12" ht="63.75" customHeight="1">
      <c r="A86" s="14"/>
      <c r="B86" s="15"/>
      <c r="C86" s="67" t="s">
        <v>155</v>
      </c>
      <c r="D86" s="40" t="s">
        <v>68</v>
      </c>
      <c r="E86" s="68" t="s">
        <v>152</v>
      </c>
      <c r="F86" s="69" t="s">
        <v>154</v>
      </c>
      <c r="G86" s="69" t="s">
        <v>156</v>
      </c>
      <c r="H86" s="70"/>
      <c r="I86" s="206"/>
      <c r="J86" s="251">
        <f>J87</f>
        <v>48.6</v>
      </c>
      <c r="K86" s="251" t="str">
        <f>K87</f>
        <v>0</v>
      </c>
      <c r="L86" s="420">
        <f t="shared" si="5"/>
        <v>0</v>
      </c>
    </row>
    <row r="87" spans="1:12" ht="40.5">
      <c r="A87" s="14"/>
      <c r="B87" s="15"/>
      <c r="C87" s="71" t="s">
        <v>91</v>
      </c>
      <c r="D87" s="72" t="s">
        <v>68</v>
      </c>
      <c r="E87" s="73" t="s">
        <v>152</v>
      </c>
      <c r="F87" s="73" t="s">
        <v>154</v>
      </c>
      <c r="G87" s="73" t="s">
        <v>156</v>
      </c>
      <c r="H87" s="73" t="s">
        <v>92</v>
      </c>
      <c r="I87" s="207" t="s">
        <v>82</v>
      </c>
      <c r="J87" s="252">
        <v>48.6</v>
      </c>
      <c r="K87" s="298" t="s">
        <v>360</v>
      </c>
      <c r="L87" s="421">
        <f t="shared" si="5"/>
        <v>0</v>
      </c>
    </row>
    <row r="88" spans="1:12" ht="84" customHeight="1">
      <c r="A88" s="14"/>
      <c r="B88" s="15"/>
      <c r="C88" s="74" t="s">
        <v>157</v>
      </c>
      <c r="D88" s="40" t="s">
        <v>68</v>
      </c>
      <c r="E88" s="23" t="s">
        <v>152</v>
      </c>
      <c r="F88" s="23" t="s">
        <v>154</v>
      </c>
      <c r="G88" s="23" t="s">
        <v>158</v>
      </c>
      <c r="H88" s="23"/>
      <c r="I88" s="206"/>
      <c r="J88" s="249">
        <f>J89</f>
        <v>46.7</v>
      </c>
      <c r="K88" s="249">
        <f>K89</f>
        <v>3.9</v>
      </c>
      <c r="L88" s="420">
        <f t="shared" si="5"/>
        <v>0.08351177730192719</v>
      </c>
    </row>
    <row r="89" spans="1:12" ht="20.25">
      <c r="A89" s="14"/>
      <c r="B89" s="15"/>
      <c r="C89" s="75" t="s">
        <v>111</v>
      </c>
      <c r="D89" s="37" t="s">
        <v>68</v>
      </c>
      <c r="E89" s="37" t="s">
        <v>152</v>
      </c>
      <c r="F89" s="37" t="s">
        <v>154</v>
      </c>
      <c r="G89" s="37" t="s">
        <v>158</v>
      </c>
      <c r="H89" s="37" t="s">
        <v>112</v>
      </c>
      <c r="I89" s="198" t="s">
        <v>159</v>
      </c>
      <c r="J89" s="253">
        <v>46.7</v>
      </c>
      <c r="K89" s="299">
        <v>3.9</v>
      </c>
      <c r="L89" s="411">
        <f t="shared" si="5"/>
        <v>0.08351177730192719</v>
      </c>
    </row>
    <row r="90" spans="1:12" ht="20.25">
      <c r="A90" s="14"/>
      <c r="B90" s="15"/>
      <c r="C90" s="65" t="s">
        <v>160</v>
      </c>
      <c r="D90" s="43" t="s">
        <v>68</v>
      </c>
      <c r="E90" s="47" t="s">
        <v>152</v>
      </c>
      <c r="F90" s="24" t="s">
        <v>161</v>
      </c>
      <c r="G90" s="47"/>
      <c r="H90" s="47"/>
      <c r="I90" s="205"/>
      <c r="J90" s="249">
        <f>J91+J98</f>
        <v>170</v>
      </c>
      <c r="K90" s="249">
        <f>K91+K98</f>
        <v>0</v>
      </c>
      <c r="L90" s="419">
        <f t="shared" si="5"/>
        <v>0</v>
      </c>
    </row>
    <row r="91" spans="1:12" ht="60.75">
      <c r="A91" s="14"/>
      <c r="B91" s="15"/>
      <c r="C91" s="65" t="s">
        <v>395</v>
      </c>
      <c r="D91" s="19" t="s">
        <v>68</v>
      </c>
      <c r="E91" s="47" t="s">
        <v>152</v>
      </c>
      <c r="F91" s="24" t="s">
        <v>161</v>
      </c>
      <c r="G91" s="47" t="s">
        <v>162</v>
      </c>
      <c r="H91" s="47"/>
      <c r="I91" s="190"/>
      <c r="J91" s="248">
        <f>J94+J96+J92</f>
        <v>28</v>
      </c>
      <c r="K91" s="248">
        <f>K94+K96+K92</f>
        <v>0</v>
      </c>
      <c r="L91" s="403">
        <f t="shared" si="5"/>
        <v>0</v>
      </c>
    </row>
    <row r="92" spans="1:12" ht="81">
      <c r="A92" s="14"/>
      <c r="B92" s="15"/>
      <c r="C92" s="74" t="s">
        <v>396</v>
      </c>
      <c r="D92" s="24" t="s">
        <v>68</v>
      </c>
      <c r="E92" s="47" t="s">
        <v>152</v>
      </c>
      <c r="F92" s="24" t="s">
        <v>161</v>
      </c>
      <c r="G92" s="47" t="s">
        <v>163</v>
      </c>
      <c r="H92" s="47"/>
      <c r="I92" s="203"/>
      <c r="J92" s="248">
        <f>J93</f>
        <v>9</v>
      </c>
      <c r="K92" s="248" t="str">
        <f>K93</f>
        <v>0</v>
      </c>
      <c r="L92" s="416">
        <f t="shared" si="5"/>
        <v>0</v>
      </c>
    </row>
    <row r="93" spans="1:12" ht="40.5">
      <c r="A93" s="14"/>
      <c r="B93" s="15"/>
      <c r="C93" s="63" t="s">
        <v>164</v>
      </c>
      <c r="D93" s="37" t="s">
        <v>68</v>
      </c>
      <c r="E93" s="27" t="s">
        <v>152</v>
      </c>
      <c r="F93" s="27" t="s">
        <v>161</v>
      </c>
      <c r="G93" s="27" t="s">
        <v>163</v>
      </c>
      <c r="H93" s="27" t="s">
        <v>165</v>
      </c>
      <c r="I93" s="198" t="s">
        <v>166</v>
      </c>
      <c r="J93" s="253">
        <v>9</v>
      </c>
      <c r="K93" s="294" t="s">
        <v>360</v>
      </c>
      <c r="L93" s="411">
        <f t="shared" si="5"/>
        <v>0</v>
      </c>
    </row>
    <row r="94" spans="1:12" ht="81">
      <c r="A94" s="14"/>
      <c r="B94" s="15"/>
      <c r="C94" s="76" t="s">
        <v>397</v>
      </c>
      <c r="D94" s="24" t="s">
        <v>68</v>
      </c>
      <c r="E94" s="77" t="s">
        <v>152</v>
      </c>
      <c r="F94" s="55" t="s">
        <v>161</v>
      </c>
      <c r="G94" s="77" t="s">
        <v>167</v>
      </c>
      <c r="H94" s="77"/>
      <c r="I94" s="203" t="s">
        <v>69</v>
      </c>
      <c r="J94" s="251">
        <f>J95</f>
        <v>13</v>
      </c>
      <c r="K94" s="251" t="str">
        <f>K95</f>
        <v>0</v>
      </c>
      <c r="L94" s="416">
        <f t="shared" si="5"/>
        <v>0</v>
      </c>
    </row>
    <row r="95" spans="1:12" ht="40.5">
      <c r="A95" s="14"/>
      <c r="B95" s="15"/>
      <c r="C95" s="78" t="s">
        <v>91</v>
      </c>
      <c r="D95" s="37" t="s">
        <v>68</v>
      </c>
      <c r="E95" s="31" t="s">
        <v>152</v>
      </c>
      <c r="F95" s="31" t="s">
        <v>161</v>
      </c>
      <c r="G95" s="31" t="s">
        <v>167</v>
      </c>
      <c r="H95" s="31" t="s">
        <v>92</v>
      </c>
      <c r="I95" s="193" t="s">
        <v>166</v>
      </c>
      <c r="J95" s="254">
        <v>13</v>
      </c>
      <c r="K95" s="300" t="s">
        <v>360</v>
      </c>
      <c r="L95" s="406">
        <f t="shared" si="5"/>
        <v>0</v>
      </c>
    </row>
    <row r="96" spans="1:12" ht="81">
      <c r="A96" s="14"/>
      <c r="B96" s="15"/>
      <c r="C96" s="74" t="s">
        <v>398</v>
      </c>
      <c r="D96" s="69" t="s">
        <v>68</v>
      </c>
      <c r="E96" s="77" t="s">
        <v>152</v>
      </c>
      <c r="F96" s="55" t="s">
        <v>161</v>
      </c>
      <c r="G96" s="77" t="s">
        <v>168</v>
      </c>
      <c r="H96" s="47"/>
      <c r="I96" s="201"/>
      <c r="J96" s="248">
        <f>J97</f>
        <v>6</v>
      </c>
      <c r="K96" s="248" t="str">
        <f>K97</f>
        <v>0</v>
      </c>
      <c r="L96" s="414">
        <f t="shared" si="5"/>
        <v>0</v>
      </c>
    </row>
    <row r="97" spans="1:12" ht="40.5">
      <c r="A97" s="14"/>
      <c r="B97" s="15"/>
      <c r="C97" s="78" t="s">
        <v>164</v>
      </c>
      <c r="D97" s="79" t="s">
        <v>68</v>
      </c>
      <c r="E97" s="31" t="s">
        <v>152</v>
      </c>
      <c r="F97" s="31" t="s">
        <v>161</v>
      </c>
      <c r="G97" s="31" t="s">
        <v>168</v>
      </c>
      <c r="H97" s="31" t="s">
        <v>165</v>
      </c>
      <c r="I97" s="202" t="s">
        <v>166</v>
      </c>
      <c r="J97" s="254">
        <v>6</v>
      </c>
      <c r="K97" s="300" t="s">
        <v>360</v>
      </c>
      <c r="L97" s="415">
        <f t="shared" si="5"/>
        <v>0</v>
      </c>
    </row>
    <row r="98" spans="1:12" ht="20.25">
      <c r="A98" s="14"/>
      <c r="B98" s="15"/>
      <c r="C98" s="58" t="s">
        <v>105</v>
      </c>
      <c r="D98" s="19" t="s">
        <v>68</v>
      </c>
      <c r="E98" s="48" t="s">
        <v>152</v>
      </c>
      <c r="F98" s="59" t="s">
        <v>161</v>
      </c>
      <c r="G98" s="59" t="s">
        <v>106</v>
      </c>
      <c r="H98" s="48"/>
      <c r="I98" s="199"/>
      <c r="J98" s="250">
        <f aca="true" t="shared" si="6" ref="J98:K100">J99</f>
        <v>142</v>
      </c>
      <c r="K98" s="250" t="str">
        <f t="shared" si="6"/>
        <v>0</v>
      </c>
      <c r="L98" s="412">
        <f t="shared" si="5"/>
        <v>0</v>
      </c>
    </row>
    <row r="99" spans="1:12" ht="20.25">
      <c r="A99" s="14"/>
      <c r="B99" s="15"/>
      <c r="C99" s="80" t="s">
        <v>107</v>
      </c>
      <c r="D99" s="43" t="s">
        <v>68</v>
      </c>
      <c r="E99" s="38" t="s">
        <v>152</v>
      </c>
      <c r="F99" s="43" t="s">
        <v>161</v>
      </c>
      <c r="G99" s="43" t="s">
        <v>108</v>
      </c>
      <c r="H99" s="66"/>
      <c r="I99" s="196"/>
      <c r="J99" s="255">
        <f t="shared" si="6"/>
        <v>142</v>
      </c>
      <c r="K99" s="255" t="str">
        <f t="shared" si="6"/>
        <v>0</v>
      </c>
      <c r="L99" s="409">
        <f t="shared" si="5"/>
        <v>0</v>
      </c>
    </row>
    <row r="100" spans="1:12" ht="40.5">
      <c r="A100" s="14"/>
      <c r="B100" s="15"/>
      <c r="C100" s="67" t="s">
        <v>169</v>
      </c>
      <c r="D100" s="55" t="s">
        <v>68</v>
      </c>
      <c r="E100" s="68" t="s">
        <v>152</v>
      </c>
      <c r="F100" s="69" t="s">
        <v>161</v>
      </c>
      <c r="G100" s="69" t="s">
        <v>170</v>
      </c>
      <c r="H100" s="70"/>
      <c r="I100" s="208"/>
      <c r="J100" s="251">
        <f t="shared" si="6"/>
        <v>142</v>
      </c>
      <c r="K100" s="251" t="str">
        <f t="shared" si="6"/>
        <v>0</v>
      </c>
      <c r="L100" s="422">
        <f t="shared" si="5"/>
        <v>0</v>
      </c>
    </row>
    <row r="101" spans="1:12" ht="40.5">
      <c r="A101" s="14"/>
      <c r="B101" s="15"/>
      <c r="C101" s="81" t="s">
        <v>91</v>
      </c>
      <c r="D101" s="79" t="s">
        <v>68</v>
      </c>
      <c r="E101" s="79" t="s">
        <v>152</v>
      </c>
      <c r="F101" s="79" t="s">
        <v>161</v>
      </c>
      <c r="G101" s="79" t="s">
        <v>170</v>
      </c>
      <c r="H101" s="79" t="s">
        <v>92</v>
      </c>
      <c r="I101" s="209" t="s">
        <v>82</v>
      </c>
      <c r="J101" s="256">
        <v>142</v>
      </c>
      <c r="K101" s="301" t="s">
        <v>360</v>
      </c>
      <c r="L101" s="423">
        <f t="shared" si="5"/>
        <v>0</v>
      </c>
    </row>
    <row r="102" spans="1:12" ht="20.25">
      <c r="A102" s="14"/>
      <c r="B102" s="15"/>
      <c r="C102" s="64" t="s">
        <v>171</v>
      </c>
      <c r="D102" s="19" t="s">
        <v>68</v>
      </c>
      <c r="E102" s="40" t="s">
        <v>172</v>
      </c>
      <c r="F102" s="40"/>
      <c r="G102" s="40" t="s">
        <v>69</v>
      </c>
      <c r="H102" s="40" t="s">
        <v>69</v>
      </c>
      <c r="I102" s="190"/>
      <c r="J102" s="248">
        <f>J103+J123+J128</f>
        <v>11471.059999999998</v>
      </c>
      <c r="K102" s="248">
        <f>K103+K123+K128</f>
        <v>1411.3000000000002</v>
      </c>
      <c r="L102" s="403">
        <f t="shared" si="5"/>
        <v>0.12303135019780216</v>
      </c>
    </row>
    <row r="103" spans="1:12" ht="20.25">
      <c r="A103" s="14"/>
      <c r="B103" s="15"/>
      <c r="C103" s="82" t="s">
        <v>173</v>
      </c>
      <c r="D103" s="19" t="s">
        <v>68</v>
      </c>
      <c r="E103" s="40" t="s">
        <v>172</v>
      </c>
      <c r="F103" s="23" t="s">
        <v>174</v>
      </c>
      <c r="G103" s="40"/>
      <c r="H103" s="40"/>
      <c r="I103" s="190"/>
      <c r="J103" s="249">
        <f>J104</f>
        <v>10665.259999999998</v>
      </c>
      <c r="K103" s="249">
        <f>K104</f>
        <v>1405.3000000000002</v>
      </c>
      <c r="L103" s="403">
        <f t="shared" si="5"/>
        <v>0.13176425141065481</v>
      </c>
    </row>
    <row r="104" spans="1:12" ht="20.25">
      <c r="A104" s="14"/>
      <c r="B104" s="15"/>
      <c r="C104" s="58" t="s">
        <v>175</v>
      </c>
      <c r="D104" s="19" t="s">
        <v>68</v>
      </c>
      <c r="E104" s="40" t="s">
        <v>172</v>
      </c>
      <c r="F104" s="23" t="s">
        <v>174</v>
      </c>
      <c r="G104" s="40"/>
      <c r="H104" s="40"/>
      <c r="I104" s="190"/>
      <c r="J104" s="249">
        <f>J105+J118</f>
        <v>10665.259999999998</v>
      </c>
      <c r="K104" s="249">
        <f>K105+K118</f>
        <v>1405.3000000000002</v>
      </c>
      <c r="L104" s="403">
        <f t="shared" si="5"/>
        <v>0.13176425141065481</v>
      </c>
    </row>
    <row r="105" spans="1:12" ht="81">
      <c r="A105" s="14"/>
      <c r="B105" s="15"/>
      <c r="C105" s="58" t="s">
        <v>176</v>
      </c>
      <c r="D105" s="48" t="s">
        <v>68</v>
      </c>
      <c r="E105" s="48" t="s">
        <v>172</v>
      </c>
      <c r="F105" s="59" t="s">
        <v>174</v>
      </c>
      <c r="G105" s="59" t="s">
        <v>177</v>
      </c>
      <c r="H105" s="48"/>
      <c r="I105" s="210"/>
      <c r="J105" s="244">
        <f>J106+J111</f>
        <v>5365.4</v>
      </c>
      <c r="K105" s="244">
        <f>K106+K111</f>
        <v>0</v>
      </c>
      <c r="L105" s="424">
        <f t="shared" si="5"/>
        <v>0</v>
      </c>
    </row>
    <row r="106" spans="1:12" ht="81">
      <c r="A106" s="14"/>
      <c r="B106" s="15"/>
      <c r="C106" s="83" t="s">
        <v>178</v>
      </c>
      <c r="D106" s="38" t="s">
        <v>68</v>
      </c>
      <c r="E106" s="38" t="s">
        <v>172</v>
      </c>
      <c r="F106" s="43" t="s">
        <v>174</v>
      </c>
      <c r="G106" s="43" t="s">
        <v>179</v>
      </c>
      <c r="H106" s="84"/>
      <c r="I106" s="205"/>
      <c r="J106" s="228">
        <f>J107+J109</f>
        <v>3565.4</v>
      </c>
      <c r="K106" s="228">
        <f>K107+K109</f>
        <v>0</v>
      </c>
      <c r="L106" s="419">
        <f t="shared" si="5"/>
        <v>0</v>
      </c>
    </row>
    <row r="107" spans="1:12" ht="81">
      <c r="A107" s="14"/>
      <c r="B107" s="15"/>
      <c r="C107" s="85" t="s">
        <v>180</v>
      </c>
      <c r="D107" s="24" t="s">
        <v>68</v>
      </c>
      <c r="E107" s="40" t="s">
        <v>172</v>
      </c>
      <c r="F107" s="23" t="s">
        <v>174</v>
      </c>
      <c r="G107" s="23" t="s">
        <v>181</v>
      </c>
      <c r="H107" s="62"/>
      <c r="I107" s="203"/>
      <c r="J107" s="248">
        <f>J108</f>
        <v>3365.4</v>
      </c>
      <c r="K107" s="248" t="str">
        <f>K108</f>
        <v>0</v>
      </c>
      <c r="L107" s="416">
        <f t="shared" si="5"/>
        <v>0</v>
      </c>
    </row>
    <row r="108" spans="1:12" ht="40.5">
      <c r="A108" s="14"/>
      <c r="B108" s="15"/>
      <c r="C108" s="63" t="s">
        <v>91</v>
      </c>
      <c r="D108" s="37" t="s">
        <v>68</v>
      </c>
      <c r="E108" s="37" t="s">
        <v>172</v>
      </c>
      <c r="F108" s="37" t="s">
        <v>174</v>
      </c>
      <c r="G108" s="37" t="s">
        <v>181</v>
      </c>
      <c r="H108" s="37" t="s">
        <v>92</v>
      </c>
      <c r="I108" s="198" t="s">
        <v>82</v>
      </c>
      <c r="J108" s="253">
        <f>3365.4</f>
        <v>3365.4</v>
      </c>
      <c r="K108" s="302" t="s">
        <v>360</v>
      </c>
      <c r="L108" s="411">
        <f t="shared" si="5"/>
        <v>0</v>
      </c>
    </row>
    <row r="109" spans="1:12" ht="81">
      <c r="A109" s="14"/>
      <c r="B109" s="15"/>
      <c r="C109" s="86" t="s">
        <v>182</v>
      </c>
      <c r="D109" s="87" t="s">
        <v>68</v>
      </c>
      <c r="E109" s="88" t="s">
        <v>172</v>
      </c>
      <c r="F109" s="87" t="s">
        <v>174</v>
      </c>
      <c r="G109" s="87" t="s">
        <v>183</v>
      </c>
      <c r="H109" s="89"/>
      <c r="I109" s="211"/>
      <c r="J109" s="257">
        <f>J110</f>
        <v>200</v>
      </c>
      <c r="K109" s="257" t="str">
        <f>K110</f>
        <v>0</v>
      </c>
      <c r="L109" s="425">
        <f t="shared" si="5"/>
        <v>0</v>
      </c>
    </row>
    <row r="110" spans="1:12" ht="40.5">
      <c r="A110" s="14"/>
      <c r="B110" s="15"/>
      <c r="C110" s="90" t="s">
        <v>91</v>
      </c>
      <c r="D110" s="91" t="s">
        <v>68</v>
      </c>
      <c r="E110" s="91" t="s">
        <v>172</v>
      </c>
      <c r="F110" s="91" t="s">
        <v>174</v>
      </c>
      <c r="G110" s="91" t="s">
        <v>183</v>
      </c>
      <c r="H110" s="91" t="s">
        <v>92</v>
      </c>
      <c r="I110" s="212" t="s">
        <v>82</v>
      </c>
      <c r="J110" s="258">
        <v>200</v>
      </c>
      <c r="K110" s="303" t="s">
        <v>360</v>
      </c>
      <c r="L110" s="426">
        <f t="shared" si="5"/>
        <v>0</v>
      </c>
    </row>
    <row r="111" spans="1:12" ht="81">
      <c r="A111" s="14"/>
      <c r="B111" s="15"/>
      <c r="C111" s="92" t="s">
        <v>184</v>
      </c>
      <c r="D111" s="38" t="s">
        <v>68</v>
      </c>
      <c r="E111" s="38" t="s">
        <v>172</v>
      </c>
      <c r="F111" s="38" t="s">
        <v>174</v>
      </c>
      <c r="G111" s="38" t="s">
        <v>185</v>
      </c>
      <c r="H111" s="66"/>
      <c r="I111" s="205"/>
      <c r="J111" s="228">
        <f>J114+J112</f>
        <v>1800</v>
      </c>
      <c r="K111" s="228">
        <f>K114+K112</f>
        <v>0</v>
      </c>
      <c r="L111" s="419">
        <f t="shared" si="5"/>
        <v>0</v>
      </c>
    </row>
    <row r="112" spans="1:12" ht="81">
      <c r="A112" s="14"/>
      <c r="B112" s="15"/>
      <c r="C112" s="93" t="s">
        <v>186</v>
      </c>
      <c r="D112" s="40" t="s">
        <v>68</v>
      </c>
      <c r="E112" s="47" t="s">
        <v>172</v>
      </c>
      <c r="F112" s="24" t="s">
        <v>174</v>
      </c>
      <c r="G112" s="94" t="s">
        <v>187</v>
      </c>
      <c r="H112" s="25"/>
      <c r="I112" s="206"/>
      <c r="J112" s="248">
        <f>J113</f>
        <v>100</v>
      </c>
      <c r="K112" s="248" t="str">
        <f>K113</f>
        <v>0</v>
      </c>
      <c r="L112" s="420">
        <f t="shared" si="5"/>
        <v>0</v>
      </c>
    </row>
    <row r="113" spans="1:12" ht="40.5">
      <c r="A113" s="14"/>
      <c r="B113" s="15"/>
      <c r="C113" s="63" t="s">
        <v>91</v>
      </c>
      <c r="D113" s="37" t="s">
        <v>68</v>
      </c>
      <c r="E113" s="27" t="s">
        <v>172</v>
      </c>
      <c r="F113" s="27" t="s">
        <v>174</v>
      </c>
      <c r="G113" s="95" t="s">
        <v>187</v>
      </c>
      <c r="H113" s="27" t="s">
        <v>92</v>
      </c>
      <c r="I113" s="198" t="s">
        <v>82</v>
      </c>
      <c r="J113" s="253">
        <v>100</v>
      </c>
      <c r="K113" s="294" t="s">
        <v>360</v>
      </c>
      <c r="L113" s="411">
        <f t="shared" si="5"/>
        <v>0</v>
      </c>
    </row>
    <row r="114" spans="1:12" ht="81">
      <c r="A114" s="14"/>
      <c r="B114" s="15"/>
      <c r="C114" s="93" t="s">
        <v>188</v>
      </c>
      <c r="D114" s="23" t="s">
        <v>68</v>
      </c>
      <c r="E114" s="40" t="s">
        <v>172</v>
      </c>
      <c r="F114" s="23" t="s">
        <v>174</v>
      </c>
      <c r="G114" s="23" t="s">
        <v>189</v>
      </c>
      <c r="H114" s="96"/>
      <c r="I114" s="206"/>
      <c r="J114" s="248">
        <f>J115</f>
        <v>1700</v>
      </c>
      <c r="K114" s="248" t="str">
        <f>K115</f>
        <v>0</v>
      </c>
      <c r="L114" s="420">
        <f t="shared" si="5"/>
        <v>0</v>
      </c>
    </row>
    <row r="115" spans="1:12" ht="40.5">
      <c r="A115" s="14"/>
      <c r="B115" s="15"/>
      <c r="C115" s="97" t="s">
        <v>91</v>
      </c>
      <c r="D115" s="66" t="s">
        <v>68</v>
      </c>
      <c r="E115" s="66" t="s">
        <v>172</v>
      </c>
      <c r="F115" s="66" t="s">
        <v>174</v>
      </c>
      <c r="G115" s="66" t="s">
        <v>189</v>
      </c>
      <c r="H115" s="66" t="s">
        <v>92</v>
      </c>
      <c r="I115" s="205" t="s">
        <v>82</v>
      </c>
      <c r="J115" s="259">
        <v>1700</v>
      </c>
      <c r="K115" s="304" t="s">
        <v>360</v>
      </c>
      <c r="L115" s="419">
        <f t="shared" si="5"/>
        <v>0</v>
      </c>
    </row>
    <row r="116" spans="1:12" ht="20.25">
      <c r="A116" s="14"/>
      <c r="B116" s="15"/>
      <c r="C116" s="58" t="s">
        <v>105</v>
      </c>
      <c r="D116" s="19" t="s">
        <v>68</v>
      </c>
      <c r="E116" s="48" t="s">
        <v>172</v>
      </c>
      <c r="F116" s="59" t="s">
        <v>174</v>
      </c>
      <c r="G116" s="59" t="s">
        <v>106</v>
      </c>
      <c r="H116" s="60"/>
      <c r="I116" s="210"/>
      <c r="J116" s="244">
        <f>J117</f>
        <v>5299.86</v>
      </c>
      <c r="K116" s="244">
        <f>K117</f>
        <v>1405.3000000000002</v>
      </c>
      <c r="L116" s="424">
        <f t="shared" si="5"/>
        <v>0.26515794756842637</v>
      </c>
    </row>
    <row r="117" spans="1:12" ht="20.25">
      <c r="A117" s="14"/>
      <c r="B117" s="15"/>
      <c r="C117" s="58" t="s">
        <v>107</v>
      </c>
      <c r="D117" s="19" t="s">
        <v>68</v>
      </c>
      <c r="E117" s="48" t="s">
        <v>172</v>
      </c>
      <c r="F117" s="59" t="s">
        <v>174</v>
      </c>
      <c r="G117" s="59" t="s">
        <v>108</v>
      </c>
      <c r="H117" s="60"/>
      <c r="I117" s="210"/>
      <c r="J117" s="244">
        <f>J118</f>
        <v>5299.86</v>
      </c>
      <c r="K117" s="244">
        <f>K118</f>
        <v>1405.3000000000002</v>
      </c>
      <c r="L117" s="424">
        <f t="shared" si="5"/>
        <v>0.26515794756842637</v>
      </c>
    </row>
    <row r="118" spans="1:12" ht="40.5">
      <c r="A118" s="14"/>
      <c r="B118" s="15"/>
      <c r="C118" s="98" t="s">
        <v>190</v>
      </c>
      <c r="D118" s="30" t="s">
        <v>68</v>
      </c>
      <c r="E118" s="99" t="s">
        <v>172</v>
      </c>
      <c r="F118" s="29" t="s">
        <v>174</v>
      </c>
      <c r="G118" s="29" t="s">
        <v>191</v>
      </c>
      <c r="H118" s="100"/>
      <c r="I118" s="213"/>
      <c r="J118" s="260">
        <f>J119+J121+J120+J122</f>
        <v>5299.86</v>
      </c>
      <c r="K118" s="260">
        <f>K119+K121+K120+K122</f>
        <v>1405.3000000000002</v>
      </c>
      <c r="L118" s="427">
        <f t="shared" si="5"/>
        <v>0.26515794756842637</v>
      </c>
    </row>
    <row r="119" spans="1:12" ht="40.5">
      <c r="A119" s="14"/>
      <c r="B119" s="15"/>
      <c r="C119" s="97" t="s">
        <v>91</v>
      </c>
      <c r="D119" s="35" t="s">
        <v>68</v>
      </c>
      <c r="E119" s="35" t="s">
        <v>172</v>
      </c>
      <c r="F119" s="35" t="s">
        <v>174</v>
      </c>
      <c r="G119" s="35" t="s">
        <v>191</v>
      </c>
      <c r="H119" s="35" t="s">
        <v>92</v>
      </c>
      <c r="I119" s="197" t="s">
        <v>82</v>
      </c>
      <c r="J119" s="261">
        <f>3012.2-25</f>
        <v>2987.2</v>
      </c>
      <c r="K119" s="305" t="s">
        <v>374</v>
      </c>
      <c r="L119" s="410">
        <f t="shared" si="5"/>
        <v>0.002711569362613819</v>
      </c>
    </row>
    <row r="120" spans="1:12" ht="40.5">
      <c r="A120" s="14"/>
      <c r="B120" s="15"/>
      <c r="C120" s="97" t="s">
        <v>91</v>
      </c>
      <c r="D120" s="35" t="s">
        <v>68</v>
      </c>
      <c r="E120" s="35" t="s">
        <v>172</v>
      </c>
      <c r="F120" s="35" t="s">
        <v>174</v>
      </c>
      <c r="G120" s="35" t="s">
        <v>191</v>
      </c>
      <c r="H120" s="35" t="s">
        <v>92</v>
      </c>
      <c r="I120" s="197" t="s">
        <v>93</v>
      </c>
      <c r="J120" s="261">
        <v>1862.86</v>
      </c>
      <c r="K120" s="305" t="s">
        <v>375</v>
      </c>
      <c r="L120" s="410">
        <f t="shared" si="5"/>
        <v>0.7316169760475828</v>
      </c>
    </row>
    <row r="121" spans="1:12" ht="40.5">
      <c r="A121" s="14"/>
      <c r="B121" s="15"/>
      <c r="C121" s="101" t="s">
        <v>91</v>
      </c>
      <c r="D121" s="102" t="s">
        <v>68</v>
      </c>
      <c r="E121" s="102" t="s">
        <v>172</v>
      </c>
      <c r="F121" s="102" t="s">
        <v>174</v>
      </c>
      <c r="G121" s="102" t="s">
        <v>191</v>
      </c>
      <c r="H121" s="102" t="s">
        <v>92</v>
      </c>
      <c r="I121" s="214" t="s">
        <v>192</v>
      </c>
      <c r="J121" s="261">
        <v>424.8</v>
      </c>
      <c r="K121" s="306" t="s">
        <v>376</v>
      </c>
      <c r="L121" s="428">
        <f t="shared" si="5"/>
        <v>0.08074387947269303</v>
      </c>
    </row>
    <row r="122" spans="1:12" ht="20.25">
      <c r="A122" s="14"/>
      <c r="B122" s="15"/>
      <c r="C122" s="26" t="s">
        <v>94</v>
      </c>
      <c r="D122" s="37" t="s">
        <v>68</v>
      </c>
      <c r="E122" s="37" t="s">
        <v>172</v>
      </c>
      <c r="F122" s="37" t="s">
        <v>174</v>
      </c>
      <c r="G122" s="37" t="s">
        <v>191</v>
      </c>
      <c r="H122" s="37" t="s">
        <v>95</v>
      </c>
      <c r="I122" s="198" t="s">
        <v>82</v>
      </c>
      <c r="J122" s="262">
        <v>25</v>
      </c>
      <c r="K122" s="302" t="s">
        <v>360</v>
      </c>
      <c r="L122" s="411">
        <f t="shared" si="5"/>
        <v>0</v>
      </c>
    </row>
    <row r="123" spans="1:12" ht="20.25">
      <c r="A123" s="14"/>
      <c r="B123" s="15"/>
      <c r="C123" s="80" t="s">
        <v>193</v>
      </c>
      <c r="D123" s="29" t="s">
        <v>68</v>
      </c>
      <c r="E123" s="99" t="s">
        <v>172</v>
      </c>
      <c r="F123" s="29" t="s">
        <v>194</v>
      </c>
      <c r="G123" s="99"/>
      <c r="H123" s="99"/>
      <c r="I123" s="205"/>
      <c r="J123" s="263">
        <f>J124</f>
        <v>25.8</v>
      </c>
      <c r="K123" s="263" t="str">
        <f>K124</f>
        <v>6</v>
      </c>
      <c r="L123" s="419">
        <f t="shared" si="5"/>
        <v>0.23255813953488372</v>
      </c>
    </row>
    <row r="124" spans="1:12" ht="20.25">
      <c r="A124" s="14"/>
      <c r="B124" s="15"/>
      <c r="C124" s="58" t="s">
        <v>105</v>
      </c>
      <c r="D124" s="19" t="s">
        <v>68</v>
      </c>
      <c r="E124" s="48" t="s">
        <v>172</v>
      </c>
      <c r="F124" s="59" t="s">
        <v>194</v>
      </c>
      <c r="G124" s="59" t="s">
        <v>106</v>
      </c>
      <c r="H124" s="48"/>
      <c r="I124" s="190"/>
      <c r="J124" s="244">
        <f>J125</f>
        <v>25.8</v>
      </c>
      <c r="K124" s="244" t="str">
        <f>K125</f>
        <v>6</v>
      </c>
      <c r="L124" s="403">
        <f t="shared" si="5"/>
        <v>0.23255813953488372</v>
      </c>
    </row>
    <row r="125" spans="1:12" ht="20.25">
      <c r="A125" s="14"/>
      <c r="B125" s="15"/>
      <c r="C125" s="58" t="s">
        <v>107</v>
      </c>
      <c r="D125" s="19" t="s">
        <v>68</v>
      </c>
      <c r="E125" s="48" t="s">
        <v>172</v>
      </c>
      <c r="F125" s="59" t="s">
        <v>194</v>
      </c>
      <c r="G125" s="59" t="s">
        <v>108</v>
      </c>
      <c r="H125" s="60"/>
      <c r="I125" s="190"/>
      <c r="J125" s="244">
        <f>J127</f>
        <v>25.8</v>
      </c>
      <c r="K125" s="244" t="str">
        <f>K127</f>
        <v>6</v>
      </c>
      <c r="L125" s="403">
        <f t="shared" si="5"/>
        <v>0.23255813953488372</v>
      </c>
    </row>
    <row r="126" spans="1:12" ht="60.75">
      <c r="A126" s="14"/>
      <c r="B126" s="15"/>
      <c r="C126" s="103" t="s">
        <v>195</v>
      </c>
      <c r="D126" s="30" t="s">
        <v>68</v>
      </c>
      <c r="E126" s="99" t="s">
        <v>172</v>
      </c>
      <c r="F126" s="29" t="s">
        <v>194</v>
      </c>
      <c r="G126" s="29" t="s">
        <v>196</v>
      </c>
      <c r="H126" s="100"/>
      <c r="I126" s="200"/>
      <c r="J126" s="260">
        <f>J127</f>
        <v>25.8</v>
      </c>
      <c r="K126" s="260" t="str">
        <f>K127</f>
        <v>6</v>
      </c>
      <c r="L126" s="413">
        <f t="shared" si="5"/>
        <v>0.23255813953488372</v>
      </c>
    </row>
    <row r="127" spans="1:12" ht="20.25">
      <c r="A127" s="14"/>
      <c r="B127" s="15"/>
      <c r="C127" s="33" t="s">
        <v>89</v>
      </c>
      <c r="D127" s="35" t="s">
        <v>68</v>
      </c>
      <c r="E127" s="37" t="s">
        <v>172</v>
      </c>
      <c r="F127" s="37" t="s">
        <v>194</v>
      </c>
      <c r="G127" s="37" t="s">
        <v>196</v>
      </c>
      <c r="H127" s="37" t="s">
        <v>90</v>
      </c>
      <c r="I127" s="198" t="s">
        <v>82</v>
      </c>
      <c r="J127" s="253">
        <v>25.8</v>
      </c>
      <c r="K127" s="302" t="s">
        <v>63</v>
      </c>
      <c r="L127" s="411">
        <f t="shared" si="5"/>
        <v>0.23255813953488372</v>
      </c>
    </row>
    <row r="128" spans="1:12" ht="20.25">
      <c r="A128" s="14"/>
      <c r="B128" s="15"/>
      <c r="C128" s="58" t="s">
        <v>197</v>
      </c>
      <c r="D128" s="19" t="s">
        <v>68</v>
      </c>
      <c r="E128" s="48" t="s">
        <v>172</v>
      </c>
      <c r="F128" s="59" t="s">
        <v>198</v>
      </c>
      <c r="G128" s="60"/>
      <c r="H128" s="60"/>
      <c r="I128" s="210"/>
      <c r="J128" s="250">
        <f>J129+J132</f>
        <v>780</v>
      </c>
      <c r="K128" s="250">
        <f>K129+K132</f>
        <v>0</v>
      </c>
      <c r="L128" s="424">
        <f t="shared" si="5"/>
        <v>0</v>
      </c>
    </row>
    <row r="129" spans="1:12" ht="40.5">
      <c r="A129" s="14"/>
      <c r="B129" s="15"/>
      <c r="C129" s="20" t="s">
        <v>199</v>
      </c>
      <c r="D129" s="43" t="s">
        <v>68</v>
      </c>
      <c r="E129" s="49" t="s">
        <v>172</v>
      </c>
      <c r="F129" s="19" t="s">
        <v>198</v>
      </c>
      <c r="G129" s="19" t="s">
        <v>200</v>
      </c>
      <c r="H129" s="50"/>
      <c r="I129" s="205"/>
      <c r="J129" s="228">
        <f>J130</f>
        <v>40</v>
      </c>
      <c r="K129" s="228" t="str">
        <f>K130</f>
        <v>0</v>
      </c>
      <c r="L129" s="419">
        <f t="shared" si="5"/>
        <v>0</v>
      </c>
    </row>
    <row r="130" spans="1:12" ht="81">
      <c r="A130" s="14"/>
      <c r="B130" s="15"/>
      <c r="C130" s="104" t="s">
        <v>201</v>
      </c>
      <c r="D130" s="24" t="s">
        <v>68</v>
      </c>
      <c r="E130" s="47" t="s">
        <v>172</v>
      </c>
      <c r="F130" s="24" t="s">
        <v>198</v>
      </c>
      <c r="G130" s="24" t="s">
        <v>202</v>
      </c>
      <c r="H130" s="52"/>
      <c r="I130" s="203"/>
      <c r="J130" s="248">
        <f>J131</f>
        <v>40</v>
      </c>
      <c r="K130" s="248" t="str">
        <f>K131</f>
        <v>0</v>
      </c>
      <c r="L130" s="416">
        <f t="shared" si="5"/>
        <v>0</v>
      </c>
    </row>
    <row r="131" spans="1:12" ht="40.5">
      <c r="A131" s="14"/>
      <c r="B131" s="15"/>
      <c r="C131" s="26" t="s">
        <v>203</v>
      </c>
      <c r="D131" s="37" t="s">
        <v>68</v>
      </c>
      <c r="E131" s="27" t="s">
        <v>172</v>
      </c>
      <c r="F131" s="27" t="s">
        <v>198</v>
      </c>
      <c r="G131" s="27" t="s">
        <v>202</v>
      </c>
      <c r="H131" s="27" t="s">
        <v>204</v>
      </c>
      <c r="I131" s="198" t="s">
        <v>82</v>
      </c>
      <c r="J131" s="253">
        <v>40</v>
      </c>
      <c r="K131" s="294" t="s">
        <v>360</v>
      </c>
      <c r="L131" s="411">
        <f t="shared" si="5"/>
        <v>0</v>
      </c>
    </row>
    <row r="132" spans="1:12" ht="20.25">
      <c r="A132" s="14"/>
      <c r="B132" s="15"/>
      <c r="C132" s="58" t="s">
        <v>105</v>
      </c>
      <c r="D132" s="19" t="s">
        <v>68</v>
      </c>
      <c r="E132" s="48" t="s">
        <v>172</v>
      </c>
      <c r="F132" s="59" t="s">
        <v>198</v>
      </c>
      <c r="G132" s="59" t="s">
        <v>106</v>
      </c>
      <c r="H132" s="48" t="s">
        <v>69</v>
      </c>
      <c r="I132" s="190"/>
      <c r="J132" s="244">
        <f>J133+J136</f>
        <v>740</v>
      </c>
      <c r="K132" s="244">
        <f>K133+K136</f>
        <v>0</v>
      </c>
      <c r="L132" s="403">
        <f t="shared" si="5"/>
        <v>0</v>
      </c>
    </row>
    <row r="133" spans="1:12" ht="20.25">
      <c r="A133" s="14"/>
      <c r="B133" s="15"/>
      <c r="C133" s="105" t="s">
        <v>205</v>
      </c>
      <c r="D133" s="43" t="s">
        <v>68</v>
      </c>
      <c r="E133" s="59" t="s">
        <v>172</v>
      </c>
      <c r="F133" s="59" t="s">
        <v>198</v>
      </c>
      <c r="G133" s="59" t="s">
        <v>108</v>
      </c>
      <c r="H133" s="59"/>
      <c r="I133" s="196"/>
      <c r="J133" s="244">
        <f>J134</f>
        <v>40</v>
      </c>
      <c r="K133" s="244" t="str">
        <f>K134</f>
        <v>0</v>
      </c>
      <c r="L133" s="409">
        <f t="shared" si="5"/>
        <v>0</v>
      </c>
    </row>
    <row r="134" spans="1:12" ht="40.5">
      <c r="A134" s="14"/>
      <c r="B134" s="15"/>
      <c r="C134" s="65" t="s">
        <v>206</v>
      </c>
      <c r="D134" s="24" t="s">
        <v>68</v>
      </c>
      <c r="E134" s="40" t="s">
        <v>172</v>
      </c>
      <c r="F134" s="23" t="s">
        <v>198</v>
      </c>
      <c r="G134" s="23" t="s">
        <v>207</v>
      </c>
      <c r="H134" s="62"/>
      <c r="I134" s="192"/>
      <c r="J134" s="248">
        <f>J135</f>
        <v>40</v>
      </c>
      <c r="K134" s="248" t="str">
        <f>K135</f>
        <v>0</v>
      </c>
      <c r="L134" s="405">
        <f t="shared" si="5"/>
        <v>0</v>
      </c>
    </row>
    <row r="135" spans="1:12" ht="40.5">
      <c r="A135" s="14"/>
      <c r="B135" s="15"/>
      <c r="C135" s="63" t="s">
        <v>91</v>
      </c>
      <c r="D135" s="37" t="s">
        <v>68</v>
      </c>
      <c r="E135" s="37" t="s">
        <v>172</v>
      </c>
      <c r="F135" s="37" t="s">
        <v>198</v>
      </c>
      <c r="G135" s="37" t="s">
        <v>207</v>
      </c>
      <c r="H135" s="37" t="s">
        <v>92</v>
      </c>
      <c r="I135" s="193" t="s">
        <v>82</v>
      </c>
      <c r="J135" s="253">
        <v>40</v>
      </c>
      <c r="K135" s="302" t="s">
        <v>360</v>
      </c>
      <c r="L135" s="406">
        <f t="shared" si="5"/>
        <v>0</v>
      </c>
    </row>
    <row r="136" spans="1:12" ht="40.5">
      <c r="A136" s="14"/>
      <c r="B136" s="15"/>
      <c r="C136" s="106" t="s">
        <v>208</v>
      </c>
      <c r="D136" s="24" t="s">
        <v>68</v>
      </c>
      <c r="E136" s="40" t="s">
        <v>172</v>
      </c>
      <c r="F136" s="23" t="s">
        <v>198</v>
      </c>
      <c r="G136" s="23" t="s">
        <v>209</v>
      </c>
      <c r="H136" s="62"/>
      <c r="I136" s="192"/>
      <c r="J136" s="248">
        <f>J137</f>
        <v>700</v>
      </c>
      <c r="K136" s="248" t="str">
        <f>K137</f>
        <v>0</v>
      </c>
      <c r="L136" s="405">
        <f t="shared" si="5"/>
        <v>0</v>
      </c>
    </row>
    <row r="137" spans="1:12" ht="40.5">
      <c r="A137" s="14"/>
      <c r="B137" s="15"/>
      <c r="C137" s="63" t="s">
        <v>91</v>
      </c>
      <c r="D137" s="37" t="s">
        <v>68</v>
      </c>
      <c r="E137" s="37" t="s">
        <v>172</v>
      </c>
      <c r="F137" s="37" t="s">
        <v>198</v>
      </c>
      <c r="G137" s="37" t="s">
        <v>209</v>
      </c>
      <c r="H137" s="37" t="s">
        <v>92</v>
      </c>
      <c r="I137" s="193" t="s">
        <v>93</v>
      </c>
      <c r="J137" s="253">
        <v>700</v>
      </c>
      <c r="K137" s="302" t="s">
        <v>360</v>
      </c>
      <c r="L137" s="406">
        <f t="shared" si="5"/>
        <v>0</v>
      </c>
    </row>
    <row r="138" spans="1:12" ht="20.25">
      <c r="A138" s="14"/>
      <c r="B138" s="15"/>
      <c r="C138" s="64" t="s">
        <v>210</v>
      </c>
      <c r="D138" s="19" t="s">
        <v>68</v>
      </c>
      <c r="E138" s="40" t="s">
        <v>211</v>
      </c>
      <c r="F138" s="40"/>
      <c r="G138" s="40" t="s">
        <v>69</v>
      </c>
      <c r="H138" s="40" t="s">
        <v>69</v>
      </c>
      <c r="I138" s="190" t="s">
        <v>69</v>
      </c>
      <c r="J138" s="248">
        <f>J139+J162+J178</f>
        <v>47935.50000000001</v>
      </c>
      <c r="K138" s="248">
        <f>K139+K162+K178</f>
        <v>8526.4</v>
      </c>
      <c r="L138" s="403">
        <f t="shared" si="5"/>
        <v>0.17787234930270882</v>
      </c>
    </row>
    <row r="139" spans="1:12" ht="20.25">
      <c r="A139" s="14"/>
      <c r="B139" s="15"/>
      <c r="C139" s="107" t="s">
        <v>212</v>
      </c>
      <c r="D139" s="19" t="s">
        <v>68</v>
      </c>
      <c r="E139" s="47" t="s">
        <v>211</v>
      </c>
      <c r="F139" s="24" t="s">
        <v>213</v>
      </c>
      <c r="G139" s="47" t="s">
        <v>69</v>
      </c>
      <c r="H139" s="47" t="s">
        <v>69</v>
      </c>
      <c r="I139" s="190"/>
      <c r="J139" s="249">
        <f>J151+J140</f>
        <v>31195.500000000004</v>
      </c>
      <c r="K139" s="249">
        <f>K151+K140</f>
        <v>6570.299999999999</v>
      </c>
      <c r="L139" s="403">
        <f t="shared" si="5"/>
        <v>0.21061691590133189</v>
      </c>
    </row>
    <row r="140" spans="1:12" ht="81">
      <c r="A140" s="14"/>
      <c r="B140" s="15"/>
      <c r="C140" s="58" t="s">
        <v>214</v>
      </c>
      <c r="D140" s="19" t="s">
        <v>68</v>
      </c>
      <c r="E140" s="19" t="s">
        <v>211</v>
      </c>
      <c r="F140" s="19" t="s">
        <v>213</v>
      </c>
      <c r="G140" s="19" t="s">
        <v>215</v>
      </c>
      <c r="H140" s="49"/>
      <c r="I140" s="190"/>
      <c r="J140" s="244">
        <f>J141+J143+J146</f>
        <v>28715.500000000004</v>
      </c>
      <c r="K140" s="244">
        <f>K141+K143+K146</f>
        <v>6270.799999999999</v>
      </c>
      <c r="L140" s="403">
        <f t="shared" si="5"/>
        <v>0.21837683481046816</v>
      </c>
    </row>
    <row r="141" spans="1:12" ht="81">
      <c r="A141" s="14"/>
      <c r="B141" s="15"/>
      <c r="C141" s="315" t="s">
        <v>399</v>
      </c>
      <c r="D141" s="29" t="s">
        <v>68</v>
      </c>
      <c r="E141" s="30" t="s">
        <v>211</v>
      </c>
      <c r="F141" s="30" t="s">
        <v>213</v>
      </c>
      <c r="G141" s="30" t="s">
        <v>216</v>
      </c>
      <c r="H141" s="31"/>
      <c r="I141" s="213"/>
      <c r="J141" s="260">
        <f>J142</f>
        <v>300</v>
      </c>
      <c r="K141" s="260" t="str">
        <f>K142</f>
        <v>0</v>
      </c>
      <c r="L141" s="427">
        <f t="shared" si="5"/>
        <v>0</v>
      </c>
    </row>
    <row r="142" spans="1:12" ht="40.5">
      <c r="A142" s="14"/>
      <c r="B142" s="15"/>
      <c r="C142" s="63" t="s">
        <v>91</v>
      </c>
      <c r="D142" s="37" t="s">
        <v>68</v>
      </c>
      <c r="E142" s="27" t="s">
        <v>211</v>
      </c>
      <c r="F142" s="27" t="s">
        <v>213</v>
      </c>
      <c r="G142" s="27" t="s">
        <v>216</v>
      </c>
      <c r="H142" s="27" t="s">
        <v>92</v>
      </c>
      <c r="I142" s="193" t="s">
        <v>82</v>
      </c>
      <c r="J142" s="253">
        <v>300</v>
      </c>
      <c r="K142" s="294" t="s">
        <v>360</v>
      </c>
      <c r="L142" s="406">
        <f t="shared" si="5"/>
        <v>0</v>
      </c>
    </row>
    <row r="143" spans="1:12" ht="121.5">
      <c r="A143" s="14"/>
      <c r="B143" s="15"/>
      <c r="C143" s="108" t="s">
        <v>400</v>
      </c>
      <c r="D143" s="87" t="s">
        <v>68</v>
      </c>
      <c r="E143" s="87" t="s">
        <v>211</v>
      </c>
      <c r="F143" s="87" t="s">
        <v>213</v>
      </c>
      <c r="G143" s="87" t="s">
        <v>217</v>
      </c>
      <c r="H143" s="89"/>
      <c r="I143" s="211"/>
      <c r="J143" s="265">
        <f>J145+J144</f>
        <v>11619.2</v>
      </c>
      <c r="K143" s="265">
        <f>K145+K144</f>
        <v>3292.2</v>
      </c>
      <c r="L143" s="425">
        <f t="shared" si="5"/>
        <v>0.2833413660148719</v>
      </c>
    </row>
    <row r="144" spans="1:12" ht="40.5">
      <c r="A144" s="14"/>
      <c r="B144" s="15"/>
      <c r="C144" s="110" t="s">
        <v>164</v>
      </c>
      <c r="D144" s="102" t="s">
        <v>68</v>
      </c>
      <c r="E144" s="102" t="s">
        <v>211</v>
      </c>
      <c r="F144" s="102" t="s">
        <v>213</v>
      </c>
      <c r="G144" s="102" t="s">
        <v>217</v>
      </c>
      <c r="H144" s="102" t="s">
        <v>165</v>
      </c>
      <c r="I144" s="214" t="s">
        <v>218</v>
      </c>
      <c r="J144" s="266">
        <v>6360.5</v>
      </c>
      <c r="K144" s="306" t="s">
        <v>360</v>
      </c>
      <c r="L144" s="428">
        <f aca="true" t="shared" si="7" ref="L144:L210">K144/J144</f>
        <v>0</v>
      </c>
    </row>
    <row r="145" spans="1:12" ht="40.5">
      <c r="A145" s="14"/>
      <c r="B145" s="15"/>
      <c r="C145" s="111" t="s">
        <v>164</v>
      </c>
      <c r="D145" s="112" t="s">
        <v>68</v>
      </c>
      <c r="E145" s="112" t="s">
        <v>211</v>
      </c>
      <c r="F145" s="112" t="s">
        <v>213</v>
      </c>
      <c r="G145" s="112" t="s">
        <v>217</v>
      </c>
      <c r="H145" s="112" t="s">
        <v>165</v>
      </c>
      <c r="I145" s="215" t="s">
        <v>219</v>
      </c>
      <c r="J145" s="232">
        <v>5258.7</v>
      </c>
      <c r="K145" s="307" t="s">
        <v>378</v>
      </c>
      <c r="L145" s="429">
        <f t="shared" si="7"/>
        <v>0.6260482628786582</v>
      </c>
    </row>
    <row r="146" spans="1:12" ht="101.25">
      <c r="A146" s="14"/>
      <c r="B146" s="15"/>
      <c r="C146" s="322" t="s">
        <v>401</v>
      </c>
      <c r="D146" s="87" t="s">
        <v>68</v>
      </c>
      <c r="E146" s="87" t="s">
        <v>211</v>
      </c>
      <c r="F146" s="87" t="s">
        <v>213</v>
      </c>
      <c r="G146" s="87" t="s">
        <v>220</v>
      </c>
      <c r="H146" s="89"/>
      <c r="I146" s="211"/>
      <c r="J146" s="265">
        <f>J147+J148+J149+J150</f>
        <v>16796.300000000003</v>
      </c>
      <c r="K146" s="265">
        <f>K147+K148+K149+K150</f>
        <v>2978.6</v>
      </c>
      <c r="L146" s="425">
        <f t="shared" si="7"/>
        <v>0.17733667533921157</v>
      </c>
    </row>
    <row r="147" spans="1:12" ht="40.5">
      <c r="A147" s="14"/>
      <c r="B147" s="15"/>
      <c r="C147" s="323" t="s">
        <v>164</v>
      </c>
      <c r="D147" s="317" t="s">
        <v>68</v>
      </c>
      <c r="E147" s="317" t="s">
        <v>211</v>
      </c>
      <c r="F147" s="317" t="s">
        <v>213</v>
      </c>
      <c r="G147" s="317" t="s">
        <v>220</v>
      </c>
      <c r="H147" s="318" t="s">
        <v>165</v>
      </c>
      <c r="I147" s="319" t="s">
        <v>219</v>
      </c>
      <c r="J147" s="320">
        <v>9406</v>
      </c>
      <c r="K147" s="321" t="s">
        <v>381</v>
      </c>
      <c r="L147" s="430">
        <f t="shared" si="7"/>
        <v>0.2833404210078673</v>
      </c>
    </row>
    <row r="148" spans="1:12" ht="40.5">
      <c r="A148" s="14"/>
      <c r="B148" s="15"/>
      <c r="C148" s="324" t="s">
        <v>164</v>
      </c>
      <c r="D148" s="102" t="s">
        <v>68</v>
      </c>
      <c r="E148" s="102" t="s">
        <v>211</v>
      </c>
      <c r="F148" s="102" t="s">
        <v>213</v>
      </c>
      <c r="G148" s="102" t="s">
        <v>220</v>
      </c>
      <c r="H148" s="72" t="s">
        <v>165</v>
      </c>
      <c r="I148" s="197" t="s">
        <v>166</v>
      </c>
      <c r="J148" s="269">
        <v>4203.2</v>
      </c>
      <c r="K148" s="269">
        <v>0</v>
      </c>
      <c r="L148" s="428">
        <f t="shared" si="7"/>
        <v>0</v>
      </c>
    </row>
    <row r="149" spans="1:12" ht="40.5">
      <c r="A149" s="14"/>
      <c r="B149" s="15"/>
      <c r="C149" s="326" t="s">
        <v>164</v>
      </c>
      <c r="D149" s="35" t="s">
        <v>68</v>
      </c>
      <c r="E149" s="34" t="s">
        <v>211</v>
      </c>
      <c r="F149" s="34" t="s">
        <v>213</v>
      </c>
      <c r="G149" s="327" t="s">
        <v>220</v>
      </c>
      <c r="H149" s="34" t="s">
        <v>165</v>
      </c>
      <c r="I149" s="284" t="s">
        <v>377</v>
      </c>
      <c r="J149" s="236">
        <v>1333.6</v>
      </c>
      <c r="K149" s="328">
        <v>313.5</v>
      </c>
      <c r="L149" s="428">
        <f t="shared" si="7"/>
        <v>0.2350779844031194</v>
      </c>
    </row>
    <row r="150" spans="1:21" ht="40.5">
      <c r="A150" s="14"/>
      <c r="B150" s="15"/>
      <c r="C150" s="325" t="s">
        <v>164</v>
      </c>
      <c r="D150" s="112" t="s">
        <v>68</v>
      </c>
      <c r="E150" s="112" t="s">
        <v>211</v>
      </c>
      <c r="F150" s="112" t="s">
        <v>213</v>
      </c>
      <c r="G150" s="112" t="s">
        <v>220</v>
      </c>
      <c r="H150" s="37" t="s">
        <v>165</v>
      </c>
      <c r="I150" s="198" t="s">
        <v>410</v>
      </c>
      <c r="J150" s="253">
        <v>1853.5</v>
      </c>
      <c r="K150" s="253">
        <v>0</v>
      </c>
      <c r="L150" s="429">
        <f>K150/J150</f>
        <v>0</v>
      </c>
      <c r="R150" s="316"/>
      <c r="S150" s="316"/>
      <c r="T150" s="316"/>
      <c r="U150" s="316"/>
    </row>
    <row r="151" spans="1:21" ht="20.25">
      <c r="A151" s="14"/>
      <c r="B151" s="15"/>
      <c r="C151" s="114" t="s">
        <v>105</v>
      </c>
      <c r="D151" s="43" t="s">
        <v>68</v>
      </c>
      <c r="E151" s="17" t="s">
        <v>211</v>
      </c>
      <c r="F151" s="17" t="s">
        <v>213</v>
      </c>
      <c r="G151" s="17" t="s">
        <v>106</v>
      </c>
      <c r="H151" s="17"/>
      <c r="I151" s="196"/>
      <c r="J151" s="228">
        <f>J152</f>
        <v>2480</v>
      </c>
      <c r="K151" s="228">
        <f>K152</f>
        <v>299.5</v>
      </c>
      <c r="L151" s="409">
        <f t="shared" si="7"/>
        <v>0.12076612903225807</v>
      </c>
      <c r="R151" s="316"/>
      <c r="S151" s="316"/>
      <c r="T151" s="316"/>
      <c r="U151" s="316"/>
    </row>
    <row r="152" spans="1:22" ht="20.25">
      <c r="A152" s="14"/>
      <c r="B152" s="15"/>
      <c r="C152" s="115" t="s">
        <v>107</v>
      </c>
      <c r="D152" s="116" t="s">
        <v>68</v>
      </c>
      <c r="E152" s="21" t="s">
        <v>211</v>
      </c>
      <c r="F152" s="21" t="s">
        <v>213</v>
      </c>
      <c r="G152" s="21" t="s">
        <v>108</v>
      </c>
      <c r="H152" s="21"/>
      <c r="I152" s="192"/>
      <c r="J152" s="248">
        <f>J153+J155+J158+J160</f>
        <v>2480</v>
      </c>
      <c r="K152" s="248">
        <f>K153+K155+K158+K160</f>
        <v>299.5</v>
      </c>
      <c r="L152" s="405">
        <f t="shared" si="7"/>
        <v>0.12076612903225807</v>
      </c>
      <c r="R152" s="316"/>
      <c r="S152" s="316"/>
      <c r="T152" s="316"/>
      <c r="U152" s="316"/>
      <c r="V152" s="316"/>
    </row>
    <row r="153" spans="1:21" ht="60.75">
      <c r="A153" s="14"/>
      <c r="B153" s="15"/>
      <c r="C153" s="117" t="s">
        <v>221</v>
      </c>
      <c r="D153" s="118" t="s">
        <v>68</v>
      </c>
      <c r="E153" s="119" t="s">
        <v>211</v>
      </c>
      <c r="F153" s="119" t="s">
        <v>213</v>
      </c>
      <c r="G153" s="119" t="s">
        <v>222</v>
      </c>
      <c r="H153" s="119"/>
      <c r="I153" s="216"/>
      <c r="J153" s="267">
        <f>J154</f>
        <v>482.1</v>
      </c>
      <c r="K153" s="267" t="str">
        <f>K154</f>
        <v>284,2</v>
      </c>
      <c r="L153" s="431">
        <f t="shared" si="7"/>
        <v>0.5895042522298278</v>
      </c>
      <c r="R153" s="316"/>
      <c r="S153" s="316"/>
      <c r="T153" s="316"/>
      <c r="U153" s="316"/>
    </row>
    <row r="154" spans="1:21" ht="40.5">
      <c r="A154" s="14"/>
      <c r="B154" s="15"/>
      <c r="C154" s="101" t="s">
        <v>164</v>
      </c>
      <c r="D154" s="102" t="s">
        <v>68</v>
      </c>
      <c r="E154" s="102" t="s">
        <v>211</v>
      </c>
      <c r="F154" s="102" t="s">
        <v>213</v>
      </c>
      <c r="G154" s="102" t="s">
        <v>222</v>
      </c>
      <c r="H154" s="120" t="s">
        <v>165</v>
      </c>
      <c r="I154" s="217" t="s">
        <v>82</v>
      </c>
      <c r="J154" s="261">
        <v>482.1</v>
      </c>
      <c r="K154" s="308" t="s">
        <v>380</v>
      </c>
      <c r="L154" s="432">
        <f t="shared" si="7"/>
        <v>0.5895042522298278</v>
      </c>
      <c r="U154" s="316"/>
    </row>
    <row r="155" spans="1:19" ht="60.75">
      <c r="A155" s="14"/>
      <c r="B155" s="15"/>
      <c r="C155" s="98" t="s">
        <v>223</v>
      </c>
      <c r="D155" s="29" t="s">
        <v>68</v>
      </c>
      <c r="E155" s="30" t="s">
        <v>211</v>
      </c>
      <c r="F155" s="30" t="s">
        <v>213</v>
      </c>
      <c r="G155" s="30" t="s">
        <v>224</v>
      </c>
      <c r="H155" s="30"/>
      <c r="I155" s="194"/>
      <c r="J155" s="260">
        <f>J156+J157</f>
        <v>783.8</v>
      </c>
      <c r="K155" s="260">
        <f>K156+K157</f>
        <v>0</v>
      </c>
      <c r="L155" s="407">
        <f t="shared" si="7"/>
        <v>0</v>
      </c>
      <c r="S155" s="316"/>
    </row>
    <row r="156" spans="1:12" ht="40.5">
      <c r="A156" s="14"/>
      <c r="B156" s="15"/>
      <c r="C156" s="26" t="s">
        <v>203</v>
      </c>
      <c r="D156" s="72" t="s">
        <v>68</v>
      </c>
      <c r="E156" s="109" t="s">
        <v>211</v>
      </c>
      <c r="F156" s="109" t="s">
        <v>213</v>
      </c>
      <c r="G156" s="109" t="s">
        <v>224</v>
      </c>
      <c r="H156" s="109" t="s">
        <v>204</v>
      </c>
      <c r="I156" s="218" t="s">
        <v>82</v>
      </c>
      <c r="J156" s="268">
        <v>430</v>
      </c>
      <c r="K156" s="309" t="s">
        <v>360</v>
      </c>
      <c r="L156" s="433">
        <f t="shared" si="7"/>
        <v>0</v>
      </c>
    </row>
    <row r="157" spans="1:12" ht="40.5">
      <c r="A157" s="14"/>
      <c r="B157" s="15"/>
      <c r="C157" s="26" t="s">
        <v>203</v>
      </c>
      <c r="D157" s="72" t="s">
        <v>68</v>
      </c>
      <c r="E157" s="109" t="s">
        <v>211</v>
      </c>
      <c r="F157" s="109" t="s">
        <v>213</v>
      </c>
      <c r="G157" s="109" t="s">
        <v>224</v>
      </c>
      <c r="H157" s="109" t="s">
        <v>204</v>
      </c>
      <c r="I157" s="218" t="s">
        <v>93</v>
      </c>
      <c r="J157" s="268">
        <f>40.3+313.5</f>
        <v>353.8</v>
      </c>
      <c r="K157" s="309" t="s">
        <v>360</v>
      </c>
      <c r="L157" s="433">
        <f t="shared" si="7"/>
        <v>0</v>
      </c>
    </row>
    <row r="158" spans="1:12" ht="60.75">
      <c r="A158" s="14"/>
      <c r="B158" s="15"/>
      <c r="C158" s="65" t="s">
        <v>225</v>
      </c>
      <c r="D158" s="23" t="s">
        <v>68</v>
      </c>
      <c r="E158" s="23" t="s">
        <v>211</v>
      </c>
      <c r="F158" s="23" t="s">
        <v>213</v>
      </c>
      <c r="G158" s="23" t="s">
        <v>226</v>
      </c>
      <c r="H158" s="62"/>
      <c r="I158" s="206"/>
      <c r="J158" s="248">
        <f>J159</f>
        <v>1100</v>
      </c>
      <c r="K158" s="248" t="str">
        <f>K159</f>
        <v>0</v>
      </c>
      <c r="L158" s="420">
        <f t="shared" si="7"/>
        <v>0</v>
      </c>
    </row>
    <row r="159" spans="1:19" ht="40.5">
      <c r="A159" s="14"/>
      <c r="B159" s="15"/>
      <c r="C159" s="121" t="s">
        <v>227</v>
      </c>
      <c r="D159" s="112" t="s">
        <v>68</v>
      </c>
      <c r="E159" s="112" t="s">
        <v>211</v>
      </c>
      <c r="F159" s="112" t="s">
        <v>213</v>
      </c>
      <c r="G159" s="112" t="s">
        <v>226</v>
      </c>
      <c r="H159" s="112" t="s">
        <v>228</v>
      </c>
      <c r="I159" s="212" t="s">
        <v>82</v>
      </c>
      <c r="J159" s="258">
        <v>1100</v>
      </c>
      <c r="K159" s="307" t="s">
        <v>360</v>
      </c>
      <c r="L159" s="426">
        <f t="shared" si="7"/>
        <v>0</v>
      </c>
      <c r="S159" s="316"/>
    </row>
    <row r="160" spans="1:12" ht="40.5">
      <c r="A160" s="14"/>
      <c r="B160" s="15"/>
      <c r="C160" s="115" t="s">
        <v>229</v>
      </c>
      <c r="D160" s="23" t="s">
        <v>68</v>
      </c>
      <c r="E160" s="24" t="s">
        <v>211</v>
      </c>
      <c r="F160" s="24" t="s">
        <v>213</v>
      </c>
      <c r="G160" s="24" t="s">
        <v>230</v>
      </c>
      <c r="H160" s="25"/>
      <c r="I160" s="192"/>
      <c r="J160" s="248">
        <f>J161</f>
        <v>114.1</v>
      </c>
      <c r="K160" s="248" t="str">
        <f>K161</f>
        <v>15,3</v>
      </c>
      <c r="L160" s="405">
        <f t="shared" si="7"/>
        <v>0.13409290096406662</v>
      </c>
    </row>
    <row r="161" spans="1:12" ht="20.25">
      <c r="A161" s="14"/>
      <c r="B161" s="15"/>
      <c r="C161" s="63" t="s">
        <v>231</v>
      </c>
      <c r="D161" s="37" t="s">
        <v>68</v>
      </c>
      <c r="E161" s="27" t="s">
        <v>211</v>
      </c>
      <c r="F161" s="27" t="s">
        <v>213</v>
      </c>
      <c r="G161" s="27" t="s">
        <v>230</v>
      </c>
      <c r="H161" s="27" t="s">
        <v>92</v>
      </c>
      <c r="I161" s="193" t="s">
        <v>82</v>
      </c>
      <c r="J161" s="253">
        <v>114.1</v>
      </c>
      <c r="K161" s="294" t="s">
        <v>379</v>
      </c>
      <c r="L161" s="406">
        <f t="shared" si="7"/>
        <v>0.13409290096406662</v>
      </c>
    </row>
    <row r="162" spans="1:12" ht="20.25">
      <c r="A162" s="14"/>
      <c r="B162" s="15"/>
      <c r="C162" s="98" t="s">
        <v>232</v>
      </c>
      <c r="D162" s="29" t="s">
        <v>68</v>
      </c>
      <c r="E162" s="99" t="s">
        <v>211</v>
      </c>
      <c r="F162" s="29" t="s">
        <v>233</v>
      </c>
      <c r="G162" s="99" t="s">
        <v>69</v>
      </c>
      <c r="H162" s="99" t="s">
        <v>69</v>
      </c>
      <c r="I162" s="196"/>
      <c r="J162" s="255">
        <f>J163</f>
        <v>8387.6</v>
      </c>
      <c r="K162" s="255">
        <f>K163</f>
        <v>69.9</v>
      </c>
      <c r="L162" s="409">
        <f t="shared" si="7"/>
        <v>0.008333730745386046</v>
      </c>
    </row>
    <row r="163" spans="1:12" ht="20.25">
      <c r="A163" s="14"/>
      <c r="B163" s="15"/>
      <c r="C163" s="107" t="s">
        <v>105</v>
      </c>
      <c r="D163" s="122" t="s">
        <v>68</v>
      </c>
      <c r="E163" s="59" t="s">
        <v>211</v>
      </c>
      <c r="F163" s="59" t="s">
        <v>233</v>
      </c>
      <c r="G163" s="59" t="s">
        <v>106</v>
      </c>
      <c r="H163" s="40" t="s">
        <v>69</v>
      </c>
      <c r="I163" s="196"/>
      <c r="J163" s="248">
        <f>J164</f>
        <v>8387.6</v>
      </c>
      <c r="K163" s="248">
        <f>K164</f>
        <v>69.9</v>
      </c>
      <c r="L163" s="409">
        <f t="shared" si="7"/>
        <v>0.008333730745386046</v>
      </c>
    </row>
    <row r="164" spans="1:12" ht="20.25">
      <c r="A164" s="14"/>
      <c r="B164" s="15"/>
      <c r="C164" s="115" t="s">
        <v>107</v>
      </c>
      <c r="D164" s="19" t="s">
        <v>68</v>
      </c>
      <c r="E164" s="23" t="s">
        <v>211</v>
      </c>
      <c r="F164" s="23" t="s">
        <v>233</v>
      </c>
      <c r="G164" s="23" t="s">
        <v>108</v>
      </c>
      <c r="H164" s="62"/>
      <c r="I164" s="196"/>
      <c r="J164" s="244">
        <f>J169+J165+J167+J172+J174+J176</f>
        <v>8387.6</v>
      </c>
      <c r="K164" s="244">
        <f>K169+K165+K167+K174+K176</f>
        <v>69.9</v>
      </c>
      <c r="L164" s="409">
        <f t="shared" si="7"/>
        <v>0.008333730745386046</v>
      </c>
    </row>
    <row r="165" spans="1:12" ht="60.75">
      <c r="A165" s="14"/>
      <c r="B165" s="15"/>
      <c r="C165" s="106" t="s">
        <v>234</v>
      </c>
      <c r="D165" s="24" t="s">
        <v>68</v>
      </c>
      <c r="E165" s="23" t="s">
        <v>211</v>
      </c>
      <c r="F165" s="23" t="s">
        <v>233</v>
      </c>
      <c r="G165" s="23" t="s">
        <v>235</v>
      </c>
      <c r="H165" s="62"/>
      <c r="I165" s="192"/>
      <c r="J165" s="248">
        <f>J166</f>
        <v>300</v>
      </c>
      <c r="K165" s="248" t="str">
        <f>K166</f>
        <v>0</v>
      </c>
      <c r="L165" s="405">
        <f t="shared" si="7"/>
        <v>0</v>
      </c>
    </row>
    <row r="166" spans="1:12" ht="20.25">
      <c r="A166" s="14"/>
      <c r="B166" s="15"/>
      <c r="C166" s="121" t="s">
        <v>236</v>
      </c>
      <c r="D166" s="37" t="s">
        <v>68</v>
      </c>
      <c r="E166" s="37" t="s">
        <v>211</v>
      </c>
      <c r="F166" s="37" t="s">
        <v>233</v>
      </c>
      <c r="G166" s="37" t="s">
        <v>235</v>
      </c>
      <c r="H166" s="37" t="s">
        <v>237</v>
      </c>
      <c r="I166" s="193" t="s">
        <v>166</v>
      </c>
      <c r="J166" s="253">
        <v>300</v>
      </c>
      <c r="K166" s="302" t="s">
        <v>360</v>
      </c>
      <c r="L166" s="406">
        <f t="shared" si="7"/>
        <v>0</v>
      </c>
    </row>
    <row r="167" spans="1:12" ht="40.5">
      <c r="A167" s="14"/>
      <c r="B167" s="15"/>
      <c r="C167" s="106" t="s">
        <v>238</v>
      </c>
      <c r="D167" s="24" t="s">
        <v>68</v>
      </c>
      <c r="E167" s="23" t="s">
        <v>211</v>
      </c>
      <c r="F167" s="23" t="s">
        <v>233</v>
      </c>
      <c r="G167" s="23" t="s">
        <v>239</v>
      </c>
      <c r="H167" s="62"/>
      <c r="I167" s="192"/>
      <c r="J167" s="248">
        <f>J168</f>
        <v>1296.7</v>
      </c>
      <c r="K167" s="248" t="str">
        <f>K168</f>
        <v>0</v>
      </c>
      <c r="L167" s="405">
        <f t="shared" si="7"/>
        <v>0</v>
      </c>
    </row>
    <row r="168" spans="1:12" ht="20.25">
      <c r="A168" s="14"/>
      <c r="B168" s="15"/>
      <c r="C168" s="121" t="s">
        <v>236</v>
      </c>
      <c r="D168" s="37" t="s">
        <v>68</v>
      </c>
      <c r="E168" s="37" t="s">
        <v>211</v>
      </c>
      <c r="F168" s="37" t="s">
        <v>233</v>
      </c>
      <c r="G168" s="37" t="s">
        <v>239</v>
      </c>
      <c r="H168" s="37" t="s">
        <v>237</v>
      </c>
      <c r="I168" s="193" t="s">
        <v>93</v>
      </c>
      <c r="J168" s="253">
        <v>1296.7</v>
      </c>
      <c r="K168" s="302" t="s">
        <v>360</v>
      </c>
      <c r="L168" s="406">
        <f t="shared" si="7"/>
        <v>0</v>
      </c>
    </row>
    <row r="169" spans="1:12" ht="40.5">
      <c r="A169" s="14"/>
      <c r="B169" s="15"/>
      <c r="C169" s="106" t="s">
        <v>240</v>
      </c>
      <c r="D169" s="24" t="s">
        <v>68</v>
      </c>
      <c r="E169" s="23" t="s">
        <v>211</v>
      </c>
      <c r="F169" s="23" t="s">
        <v>233</v>
      </c>
      <c r="G169" s="23" t="s">
        <v>241</v>
      </c>
      <c r="H169" s="62"/>
      <c r="I169" s="192"/>
      <c r="J169" s="248">
        <f>J170+J171</f>
        <v>73.9</v>
      </c>
      <c r="K169" s="248">
        <f>K170+K171</f>
        <v>69.9</v>
      </c>
      <c r="L169" s="405">
        <f t="shared" si="7"/>
        <v>0.945872801082544</v>
      </c>
    </row>
    <row r="170" spans="1:12" ht="40.5">
      <c r="A170" s="14"/>
      <c r="B170" s="15"/>
      <c r="C170" s="97" t="s">
        <v>91</v>
      </c>
      <c r="D170" s="35" t="s">
        <v>68</v>
      </c>
      <c r="E170" s="35" t="s">
        <v>211</v>
      </c>
      <c r="F170" s="35" t="s">
        <v>233</v>
      </c>
      <c r="G170" s="35" t="s">
        <v>241</v>
      </c>
      <c r="H170" s="35" t="s">
        <v>92</v>
      </c>
      <c r="I170" s="195" t="s">
        <v>93</v>
      </c>
      <c r="J170" s="269">
        <v>69.9</v>
      </c>
      <c r="K170" s="305" t="s">
        <v>382</v>
      </c>
      <c r="L170" s="408">
        <f t="shared" si="7"/>
        <v>1</v>
      </c>
    </row>
    <row r="171" spans="1:12" ht="20.25">
      <c r="A171" s="14"/>
      <c r="B171" s="15"/>
      <c r="C171" s="26" t="s">
        <v>94</v>
      </c>
      <c r="D171" s="37" t="s">
        <v>68</v>
      </c>
      <c r="E171" s="37" t="s">
        <v>211</v>
      </c>
      <c r="F171" s="37" t="s">
        <v>233</v>
      </c>
      <c r="G171" s="37" t="s">
        <v>241</v>
      </c>
      <c r="H171" s="37" t="s">
        <v>95</v>
      </c>
      <c r="I171" s="193" t="s">
        <v>82</v>
      </c>
      <c r="J171" s="253">
        <v>4</v>
      </c>
      <c r="K171" s="302" t="s">
        <v>360</v>
      </c>
      <c r="L171" s="406">
        <f t="shared" si="7"/>
        <v>0</v>
      </c>
    </row>
    <row r="172" spans="1:12" ht="81">
      <c r="A172" s="14"/>
      <c r="B172" s="15"/>
      <c r="C172" s="117" t="s">
        <v>411</v>
      </c>
      <c r="D172" s="118" t="s">
        <v>68</v>
      </c>
      <c r="E172" s="119" t="s">
        <v>211</v>
      </c>
      <c r="F172" s="119" t="s">
        <v>233</v>
      </c>
      <c r="G172" s="119" t="s">
        <v>412</v>
      </c>
      <c r="H172" s="119"/>
      <c r="I172" s="216"/>
      <c r="J172" s="267">
        <f>J173</f>
        <v>4517</v>
      </c>
      <c r="K172" s="267">
        <f>K173</f>
        <v>0</v>
      </c>
      <c r="L172" s="431">
        <f>K172/J172</f>
        <v>0</v>
      </c>
    </row>
    <row r="173" spans="1:12" ht="40.5">
      <c r="A173" s="14"/>
      <c r="B173" s="15"/>
      <c r="C173" s="121" t="s">
        <v>164</v>
      </c>
      <c r="D173" s="112" t="s">
        <v>68</v>
      </c>
      <c r="E173" s="112" t="s">
        <v>211</v>
      </c>
      <c r="F173" s="112" t="s">
        <v>233</v>
      </c>
      <c r="G173" s="112" t="s">
        <v>412</v>
      </c>
      <c r="H173" s="95" t="s">
        <v>165</v>
      </c>
      <c r="I173" s="330" t="s">
        <v>413</v>
      </c>
      <c r="J173" s="262">
        <v>4517</v>
      </c>
      <c r="K173" s="331"/>
      <c r="L173" s="434">
        <f>K173/J173</f>
        <v>0</v>
      </c>
    </row>
    <row r="174" spans="1:12" ht="60.75">
      <c r="A174" s="14"/>
      <c r="B174" s="15"/>
      <c r="C174" s="117" t="s">
        <v>242</v>
      </c>
      <c r="D174" s="113" t="s">
        <v>68</v>
      </c>
      <c r="E174" s="329" t="s">
        <v>211</v>
      </c>
      <c r="F174" s="329" t="s">
        <v>233</v>
      </c>
      <c r="G174" s="329" t="s">
        <v>243</v>
      </c>
      <c r="H174" s="329"/>
      <c r="I174" s="216"/>
      <c r="J174" s="267">
        <f>J175</f>
        <v>700</v>
      </c>
      <c r="K174" s="267">
        <f>K175</f>
        <v>0</v>
      </c>
      <c r="L174" s="431">
        <f t="shared" si="7"/>
        <v>0</v>
      </c>
    </row>
    <row r="175" spans="1:12" ht="40.5">
      <c r="A175" s="14"/>
      <c r="B175" s="15"/>
      <c r="C175" s="101" t="s">
        <v>164</v>
      </c>
      <c r="D175" s="102" t="s">
        <v>68</v>
      </c>
      <c r="E175" s="102" t="s">
        <v>211</v>
      </c>
      <c r="F175" s="102" t="s">
        <v>233</v>
      </c>
      <c r="G175" s="102" t="s">
        <v>243</v>
      </c>
      <c r="H175" s="120" t="s">
        <v>165</v>
      </c>
      <c r="I175" s="217" t="s">
        <v>93</v>
      </c>
      <c r="J175" s="261">
        <v>700</v>
      </c>
      <c r="K175" s="308"/>
      <c r="L175" s="432">
        <f t="shared" si="7"/>
        <v>0</v>
      </c>
    </row>
    <row r="176" spans="1:12" ht="40.5">
      <c r="A176" s="14"/>
      <c r="B176" s="15"/>
      <c r="C176" s="117" t="s">
        <v>244</v>
      </c>
      <c r="D176" s="118" t="s">
        <v>68</v>
      </c>
      <c r="E176" s="119" t="s">
        <v>211</v>
      </c>
      <c r="F176" s="119" t="s">
        <v>233</v>
      </c>
      <c r="G176" s="119" t="s">
        <v>245</v>
      </c>
      <c r="H176" s="119"/>
      <c r="I176" s="216"/>
      <c r="J176" s="267">
        <f>J177</f>
        <v>1500</v>
      </c>
      <c r="K176" s="267" t="str">
        <f>K177</f>
        <v>0</v>
      </c>
      <c r="L176" s="431">
        <f t="shared" si="7"/>
        <v>0</v>
      </c>
    </row>
    <row r="177" spans="1:12" ht="40.5">
      <c r="A177" s="14"/>
      <c r="B177" s="15"/>
      <c r="C177" s="101" t="s">
        <v>164</v>
      </c>
      <c r="D177" s="102" t="s">
        <v>68</v>
      </c>
      <c r="E177" s="102" t="s">
        <v>211</v>
      </c>
      <c r="F177" s="102" t="s">
        <v>233</v>
      </c>
      <c r="G177" s="102" t="s">
        <v>245</v>
      </c>
      <c r="H177" s="120" t="s">
        <v>165</v>
      </c>
      <c r="I177" s="217" t="s">
        <v>166</v>
      </c>
      <c r="J177" s="261">
        <v>1500</v>
      </c>
      <c r="K177" s="308" t="s">
        <v>360</v>
      </c>
      <c r="L177" s="432">
        <f t="shared" si="7"/>
        <v>0</v>
      </c>
    </row>
    <row r="178" spans="1:12" ht="20.25">
      <c r="A178" s="14"/>
      <c r="B178" s="15"/>
      <c r="C178" s="58" t="s">
        <v>246</v>
      </c>
      <c r="D178" s="48" t="s">
        <v>68</v>
      </c>
      <c r="E178" s="48" t="s">
        <v>211</v>
      </c>
      <c r="F178" s="48" t="s">
        <v>247</v>
      </c>
      <c r="G178" s="60"/>
      <c r="H178" s="60"/>
      <c r="I178" s="199"/>
      <c r="J178" s="250">
        <f>J180</f>
        <v>8352.4</v>
      </c>
      <c r="K178" s="250">
        <f>K180</f>
        <v>1886.2</v>
      </c>
      <c r="L178" s="412">
        <f t="shared" si="7"/>
        <v>0.22582730712130647</v>
      </c>
    </row>
    <row r="179" spans="1:12" ht="20.25">
      <c r="A179" s="14"/>
      <c r="B179" s="15"/>
      <c r="C179" s="80" t="s">
        <v>105</v>
      </c>
      <c r="D179" s="38" t="s">
        <v>68</v>
      </c>
      <c r="E179" s="38" t="s">
        <v>211</v>
      </c>
      <c r="F179" s="38" t="s">
        <v>247</v>
      </c>
      <c r="G179" s="43" t="s">
        <v>106</v>
      </c>
      <c r="H179" s="66"/>
      <c r="I179" s="196"/>
      <c r="J179" s="228">
        <f>J180</f>
        <v>8352.4</v>
      </c>
      <c r="K179" s="228">
        <f>K180</f>
        <v>1886.2</v>
      </c>
      <c r="L179" s="409">
        <f t="shared" si="7"/>
        <v>0.22582730712130647</v>
      </c>
    </row>
    <row r="180" spans="1:12" ht="20.25">
      <c r="A180" s="14"/>
      <c r="B180" s="15"/>
      <c r="C180" s="58" t="s">
        <v>107</v>
      </c>
      <c r="D180" s="48" t="s">
        <v>68</v>
      </c>
      <c r="E180" s="48" t="s">
        <v>211</v>
      </c>
      <c r="F180" s="48" t="s">
        <v>247</v>
      </c>
      <c r="G180" s="59" t="s">
        <v>108</v>
      </c>
      <c r="H180" s="60" t="s">
        <v>69</v>
      </c>
      <c r="I180" s="199"/>
      <c r="J180" s="244">
        <f>J181+J186+J190+J184</f>
        <v>8352.4</v>
      </c>
      <c r="K180" s="244">
        <f>K181+K186+K190+K184</f>
        <v>1886.2</v>
      </c>
      <c r="L180" s="412">
        <f t="shared" si="7"/>
        <v>0.22582730712130647</v>
      </c>
    </row>
    <row r="181" spans="1:12" ht="40.5">
      <c r="A181" s="14"/>
      <c r="B181" s="15"/>
      <c r="C181" s="65" t="s">
        <v>248</v>
      </c>
      <c r="D181" s="40" t="s">
        <v>68</v>
      </c>
      <c r="E181" s="40" t="s">
        <v>211</v>
      </c>
      <c r="F181" s="40" t="s">
        <v>247</v>
      </c>
      <c r="G181" s="23" t="s">
        <v>249</v>
      </c>
      <c r="H181" s="62"/>
      <c r="I181" s="192"/>
      <c r="J181" s="248">
        <f>J182+J183</f>
        <v>3719</v>
      </c>
      <c r="K181" s="248">
        <f>K182+K183</f>
        <v>894</v>
      </c>
      <c r="L181" s="405">
        <f t="shared" si="7"/>
        <v>0.24038720086044635</v>
      </c>
    </row>
    <row r="182" spans="1:12" ht="40.5">
      <c r="A182" s="14"/>
      <c r="B182" s="15"/>
      <c r="C182" s="97" t="s">
        <v>91</v>
      </c>
      <c r="D182" s="34" t="s">
        <v>68</v>
      </c>
      <c r="E182" s="35" t="s">
        <v>211</v>
      </c>
      <c r="F182" s="35" t="s">
        <v>247</v>
      </c>
      <c r="G182" s="35" t="s">
        <v>249</v>
      </c>
      <c r="H182" s="35" t="s">
        <v>92</v>
      </c>
      <c r="I182" s="195" t="s">
        <v>82</v>
      </c>
      <c r="J182" s="269">
        <v>3619</v>
      </c>
      <c r="K182" s="305" t="s">
        <v>383</v>
      </c>
      <c r="L182" s="408">
        <f t="shared" si="7"/>
        <v>0.24702956617850236</v>
      </c>
    </row>
    <row r="183" spans="1:12" ht="40.5">
      <c r="A183" s="14"/>
      <c r="B183" s="15"/>
      <c r="C183" s="63" t="s">
        <v>91</v>
      </c>
      <c r="D183" s="27" t="s">
        <v>68</v>
      </c>
      <c r="E183" s="37" t="s">
        <v>211</v>
      </c>
      <c r="F183" s="37" t="s">
        <v>247</v>
      </c>
      <c r="G183" s="37" t="s">
        <v>249</v>
      </c>
      <c r="H183" s="37" t="s">
        <v>92</v>
      </c>
      <c r="I183" s="193" t="s">
        <v>93</v>
      </c>
      <c r="J183" s="253">
        <v>100</v>
      </c>
      <c r="K183" s="302" t="s">
        <v>360</v>
      </c>
      <c r="L183" s="406">
        <f t="shared" si="7"/>
        <v>0</v>
      </c>
    </row>
    <row r="184" spans="1:12" ht="40.5">
      <c r="A184" s="14"/>
      <c r="B184" s="15"/>
      <c r="C184" s="65" t="s">
        <v>250</v>
      </c>
      <c r="D184" s="23" t="s">
        <v>68</v>
      </c>
      <c r="E184" s="40" t="s">
        <v>211</v>
      </c>
      <c r="F184" s="40" t="s">
        <v>247</v>
      </c>
      <c r="G184" s="23" t="s">
        <v>251</v>
      </c>
      <c r="H184" s="62"/>
      <c r="I184" s="192"/>
      <c r="J184" s="248">
        <f>J185</f>
        <v>180</v>
      </c>
      <c r="K184" s="248" t="str">
        <f>K185</f>
        <v>0</v>
      </c>
      <c r="L184" s="405">
        <f t="shared" si="7"/>
        <v>0</v>
      </c>
    </row>
    <row r="185" spans="1:12" ht="40.5">
      <c r="A185" s="14"/>
      <c r="B185" s="15"/>
      <c r="C185" s="63" t="s">
        <v>91</v>
      </c>
      <c r="D185" s="37" t="s">
        <v>68</v>
      </c>
      <c r="E185" s="37" t="s">
        <v>211</v>
      </c>
      <c r="F185" s="37" t="s">
        <v>247</v>
      </c>
      <c r="G185" s="37" t="s">
        <v>251</v>
      </c>
      <c r="H185" s="37" t="s">
        <v>92</v>
      </c>
      <c r="I185" s="193" t="s">
        <v>82</v>
      </c>
      <c r="J185" s="253">
        <v>180</v>
      </c>
      <c r="K185" s="302" t="s">
        <v>360</v>
      </c>
      <c r="L185" s="406">
        <f t="shared" si="7"/>
        <v>0</v>
      </c>
    </row>
    <row r="186" spans="1:12" ht="40.5">
      <c r="A186" s="14"/>
      <c r="B186" s="15"/>
      <c r="C186" s="98" t="s">
        <v>252</v>
      </c>
      <c r="D186" s="30" t="s">
        <v>68</v>
      </c>
      <c r="E186" s="99" t="s">
        <v>211</v>
      </c>
      <c r="F186" s="99" t="s">
        <v>247</v>
      </c>
      <c r="G186" s="29" t="s">
        <v>253</v>
      </c>
      <c r="H186" s="100"/>
      <c r="I186" s="219"/>
      <c r="J186" s="260">
        <f>J189+J187+J188</f>
        <v>3540.2</v>
      </c>
      <c r="K186" s="260">
        <f>K189+K187+K188</f>
        <v>952.7</v>
      </c>
      <c r="L186" s="413">
        <f t="shared" si="7"/>
        <v>0.2691090898819276</v>
      </c>
    </row>
    <row r="187" spans="1:12" ht="40.5">
      <c r="A187" s="14"/>
      <c r="B187" s="15"/>
      <c r="C187" s="97" t="s">
        <v>91</v>
      </c>
      <c r="D187" s="34" t="s">
        <v>68</v>
      </c>
      <c r="E187" s="35" t="s">
        <v>211</v>
      </c>
      <c r="F187" s="35" t="s">
        <v>247</v>
      </c>
      <c r="G187" s="35" t="s">
        <v>253</v>
      </c>
      <c r="H187" s="35" t="s">
        <v>92</v>
      </c>
      <c r="I187" s="195" t="s">
        <v>82</v>
      </c>
      <c r="J187" s="269">
        <v>1961.5</v>
      </c>
      <c r="K187" s="305" t="s">
        <v>360</v>
      </c>
      <c r="L187" s="408">
        <f t="shared" si="7"/>
        <v>0</v>
      </c>
    </row>
    <row r="188" spans="1:12" ht="40.5">
      <c r="A188" s="14"/>
      <c r="B188" s="15"/>
      <c r="C188" s="97" t="s">
        <v>91</v>
      </c>
      <c r="D188" s="34" t="s">
        <v>68</v>
      </c>
      <c r="E188" s="35" t="s">
        <v>211</v>
      </c>
      <c r="F188" s="35" t="s">
        <v>247</v>
      </c>
      <c r="G188" s="35" t="s">
        <v>253</v>
      </c>
      <c r="H188" s="35" t="s">
        <v>92</v>
      </c>
      <c r="I188" s="195" t="s">
        <v>93</v>
      </c>
      <c r="J188" s="269">
        <v>1552.7</v>
      </c>
      <c r="K188" s="305" t="s">
        <v>384</v>
      </c>
      <c r="L188" s="408">
        <f t="shared" si="7"/>
        <v>0.6135763508726734</v>
      </c>
    </row>
    <row r="189" spans="1:12" ht="20.25">
      <c r="A189" s="14"/>
      <c r="B189" s="15"/>
      <c r="C189" s="63" t="s">
        <v>94</v>
      </c>
      <c r="D189" s="27" t="s">
        <v>68</v>
      </c>
      <c r="E189" s="66" t="s">
        <v>211</v>
      </c>
      <c r="F189" s="66" t="s">
        <v>247</v>
      </c>
      <c r="G189" s="66" t="s">
        <v>253</v>
      </c>
      <c r="H189" s="66" t="s">
        <v>95</v>
      </c>
      <c r="I189" s="193" t="s">
        <v>82</v>
      </c>
      <c r="J189" s="259">
        <f>1+25</f>
        <v>26</v>
      </c>
      <c r="K189" s="304" t="s">
        <v>360</v>
      </c>
      <c r="L189" s="406">
        <f t="shared" si="7"/>
        <v>0</v>
      </c>
    </row>
    <row r="190" spans="1:12" ht="40.5">
      <c r="A190" s="14"/>
      <c r="B190" s="15"/>
      <c r="C190" s="98" t="s">
        <v>254</v>
      </c>
      <c r="D190" s="123" t="s">
        <v>68</v>
      </c>
      <c r="E190" s="40" t="s">
        <v>211</v>
      </c>
      <c r="F190" s="40" t="s">
        <v>247</v>
      </c>
      <c r="G190" s="23" t="s">
        <v>255</v>
      </c>
      <c r="H190" s="62"/>
      <c r="I190" s="220"/>
      <c r="J190" s="270">
        <f>J191+J192</f>
        <v>913.2</v>
      </c>
      <c r="K190" s="270">
        <f>K191+K192</f>
        <v>39.5</v>
      </c>
      <c r="L190" s="435">
        <f t="shared" si="7"/>
        <v>0.0432544897065265</v>
      </c>
    </row>
    <row r="191" spans="1:12" ht="40.5">
      <c r="A191" s="14"/>
      <c r="B191" s="15"/>
      <c r="C191" s="97" t="s">
        <v>91</v>
      </c>
      <c r="D191" s="34" t="s">
        <v>68</v>
      </c>
      <c r="E191" s="35" t="s">
        <v>211</v>
      </c>
      <c r="F191" s="35" t="s">
        <v>247</v>
      </c>
      <c r="G191" s="35" t="s">
        <v>255</v>
      </c>
      <c r="H191" s="35" t="s">
        <v>92</v>
      </c>
      <c r="I191" s="195" t="s">
        <v>82</v>
      </c>
      <c r="J191" s="269">
        <v>860</v>
      </c>
      <c r="K191" s="305" t="s">
        <v>385</v>
      </c>
      <c r="L191" s="408">
        <f t="shared" si="7"/>
        <v>0.045930232558139536</v>
      </c>
    </row>
    <row r="192" spans="1:12" ht="40.5">
      <c r="A192" s="14"/>
      <c r="B192" s="15"/>
      <c r="C192" s="63" t="s">
        <v>91</v>
      </c>
      <c r="D192" s="27" t="s">
        <v>68</v>
      </c>
      <c r="E192" s="37" t="s">
        <v>211</v>
      </c>
      <c r="F192" s="37" t="s">
        <v>247</v>
      </c>
      <c r="G192" s="37" t="s">
        <v>255</v>
      </c>
      <c r="H192" s="37" t="s">
        <v>92</v>
      </c>
      <c r="I192" s="193" t="s">
        <v>93</v>
      </c>
      <c r="J192" s="253">
        <v>53.2</v>
      </c>
      <c r="K192" s="302" t="s">
        <v>360</v>
      </c>
      <c r="L192" s="406">
        <f t="shared" si="7"/>
        <v>0</v>
      </c>
    </row>
    <row r="193" spans="1:12" ht="20.25">
      <c r="A193" s="14"/>
      <c r="B193" s="15"/>
      <c r="C193" s="18" t="s">
        <v>256</v>
      </c>
      <c r="D193" s="19" t="s">
        <v>68</v>
      </c>
      <c r="E193" s="124" t="s">
        <v>257</v>
      </c>
      <c r="F193" s="39"/>
      <c r="G193" s="39"/>
      <c r="H193" s="39"/>
      <c r="I193" s="199"/>
      <c r="J193" s="271">
        <f aca="true" t="shared" si="8" ref="J193:K197">J194</f>
        <v>30</v>
      </c>
      <c r="K193" s="271" t="str">
        <f t="shared" si="8"/>
        <v>0</v>
      </c>
      <c r="L193" s="412">
        <f t="shared" si="7"/>
        <v>0</v>
      </c>
    </row>
    <row r="194" spans="1:12" ht="20.25">
      <c r="A194" s="14"/>
      <c r="B194" s="15"/>
      <c r="C194" s="18" t="s">
        <v>258</v>
      </c>
      <c r="D194" s="17" t="s">
        <v>68</v>
      </c>
      <c r="E194" s="124" t="s">
        <v>257</v>
      </c>
      <c r="F194" s="124" t="s">
        <v>259</v>
      </c>
      <c r="G194" s="39"/>
      <c r="H194" s="39"/>
      <c r="I194" s="196"/>
      <c r="J194" s="272">
        <f t="shared" si="8"/>
        <v>30</v>
      </c>
      <c r="K194" s="272" t="str">
        <f t="shared" si="8"/>
        <v>0</v>
      </c>
      <c r="L194" s="409">
        <f t="shared" si="7"/>
        <v>0</v>
      </c>
    </row>
    <row r="195" spans="1:12" ht="20.25">
      <c r="A195" s="14"/>
      <c r="B195" s="15"/>
      <c r="C195" s="125" t="s">
        <v>105</v>
      </c>
      <c r="D195" s="17" t="s">
        <v>68</v>
      </c>
      <c r="E195" s="49" t="s">
        <v>257</v>
      </c>
      <c r="F195" s="49" t="s">
        <v>259</v>
      </c>
      <c r="G195" s="19" t="s">
        <v>106</v>
      </c>
      <c r="H195" s="19"/>
      <c r="I195" s="196"/>
      <c r="J195" s="273">
        <f t="shared" si="8"/>
        <v>30</v>
      </c>
      <c r="K195" s="273" t="str">
        <f t="shared" si="8"/>
        <v>0</v>
      </c>
      <c r="L195" s="409">
        <f t="shared" si="7"/>
        <v>0</v>
      </c>
    </row>
    <row r="196" spans="1:12" ht="20.25">
      <c r="A196" s="14"/>
      <c r="B196" s="15"/>
      <c r="C196" s="126" t="s">
        <v>107</v>
      </c>
      <c r="D196" s="19" t="s">
        <v>68</v>
      </c>
      <c r="E196" s="49" t="s">
        <v>257</v>
      </c>
      <c r="F196" s="49" t="s">
        <v>259</v>
      </c>
      <c r="G196" s="19" t="s">
        <v>108</v>
      </c>
      <c r="H196" s="19"/>
      <c r="I196" s="199"/>
      <c r="J196" s="271">
        <f t="shared" si="8"/>
        <v>30</v>
      </c>
      <c r="K196" s="271" t="str">
        <f t="shared" si="8"/>
        <v>0</v>
      </c>
      <c r="L196" s="412">
        <f t="shared" si="7"/>
        <v>0</v>
      </c>
    </row>
    <row r="197" spans="1:12" ht="60.75">
      <c r="A197" s="14"/>
      <c r="B197" s="15"/>
      <c r="C197" s="54" t="s">
        <v>260</v>
      </c>
      <c r="D197" s="23" t="s">
        <v>68</v>
      </c>
      <c r="E197" s="47" t="s">
        <v>257</v>
      </c>
      <c r="F197" s="47" t="s">
        <v>259</v>
      </c>
      <c r="G197" s="24" t="s">
        <v>261</v>
      </c>
      <c r="H197" s="24"/>
      <c r="I197" s="192"/>
      <c r="J197" s="249">
        <f t="shared" si="8"/>
        <v>30</v>
      </c>
      <c r="K197" s="249" t="str">
        <f t="shared" si="8"/>
        <v>0</v>
      </c>
      <c r="L197" s="405">
        <f t="shared" si="7"/>
        <v>0</v>
      </c>
    </row>
    <row r="198" spans="1:12" ht="40.5">
      <c r="A198" s="14"/>
      <c r="B198" s="15"/>
      <c r="C198" s="26" t="s">
        <v>203</v>
      </c>
      <c r="D198" s="37" t="s">
        <v>68</v>
      </c>
      <c r="E198" s="27" t="s">
        <v>257</v>
      </c>
      <c r="F198" s="27" t="s">
        <v>259</v>
      </c>
      <c r="G198" s="27" t="s">
        <v>261</v>
      </c>
      <c r="H198" s="27" t="s">
        <v>204</v>
      </c>
      <c r="I198" s="193" t="s">
        <v>82</v>
      </c>
      <c r="J198" s="253">
        <v>30</v>
      </c>
      <c r="K198" s="294" t="s">
        <v>360</v>
      </c>
      <c r="L198" s="406">
        <f t="shared" si="7"/>
        <v>0</v>
      </c>
    </row>
    <row r="199" spans="1:12" ht="20.25">
      <c r="A199" s="14"/>
      <c r="B199" s="15"/>
      <c r="C199" s="58" t="s">
        <v>262</v>
      </c>
      <c r="D199" s="19" t="s">
        <v>68</v>
      </c>
      <c r="E199" s="40" t="s">
        <v>263</v>
      </c>
      <c r="F199" s="62"/>
      <c r="G199" s="62"/>
      <c r="H199" s="62"/>
      <c r="I199" s="190"/>
      <c r="J199" s="248">
        <f>J200</f>
        <v>8063.6</v>
      </c>
      <c r="K199" s="248">
        <f>K200</f>
        <v>1386.8999999999999</v>
      </c>
      <c r="L199" s="403">
        <f t="shared" si="7"/>
        <v>0.17199513864775037</v>
      </c>
    </row>
    <row r="200" spans="1:12" ht="20.25">
      <c r="A200" s="14"/>
      <c r="B200" s="15"/>
      <c r="C200" s="65" t="s">
        <v>264</v>
      </c>
      <c r="D200" s="59" t="s">
        <v>68</v>
      </c>
      <c r="E200" s="40" t="s">
        <v>263</v>
      </c>
      <c r="F200" s="23" t="s">
        <v>265</v>
      </c>
      <c r="G200" s="40" t="s">
        <v>69</v>
      </c>
      <c r="H200" s="40" t="s">
        <v>69</v>
      </c>
      <c r="I200" s="221"/>
      <c r="J200" s="249">
        <f>J201</f>
        <v>8063.6</v>
      </c>
      <c r="K200" s="249">
        <f>K201</f>
        <v>1386.8999999999999</v>
      </c>
      <c r="L200" s="436">
        <f t="shared" si="7"/>
        <v>0.17199513864775037</v>
      </c>
    </row>
    <row r="201" spans="1:12" ht="20.25">
      <c r="A201" s="14"/>
      <c r="B201" s="15"/>
      <c r="C201" s="58" t="s">
        <v>105</v>
      </c>
      <c r="D201" s="19" t="s">
        <v>68</v>
      </c>
      <c r="E201" s="48" t="s">
        <v>263</v>
      </c>
      <c r="F201" s="59" t="s">
        <v>265</v>
      </c>
      <c r="G201" s="59" t="s">
        <v>106</v>
      </c>
      <c r="H201" s="48" t="s">
        <v>69</v>
      </c>
      <c r="I201" s="190"/>
      <c r="J201" s="244">
        <f>J202+J212</f>
        <v>8063.6</v>
      </c>
      <c r="K201" s="244">
        <f>K202+K212</f>
        <v>1386.8999999999999</v>
      </c>
      <c r="L201" s="403">
        <f t="shared" si="7"/>
        <v>0.17199513864775037</v>
      </c>
    </row>
    <row r="202" spans="1:12" ht="20.25">
      <c r="A202" s="14"/>
      <c r="B202" s="15"/>
      <c r="C202" s="58" t="s">
        <v>107</v>
      </c>
      <c r="D202" s="59" t="s">
        <v>68</v>
      </c>
      <c r="E202" s="48" t="s">
        <v>263</v>
      </c>
      <c r="F202" s="59" t="s">
        <v>265</v>
      </c>
      <c r="G202" s="59" t="s">
        <v>108</v>
      </c>
      <c r="H202" s="60"/>
      <c r="I202" s="199"/>
      <c r="J202" s="244">
        <f>J203+J208</f>
        <v>7678.200000000001</v>
      </c>
      <c r="K202" s="244">
        <f>K203+K208</f>
        <v>1338.1</v>
      </c>
      <c r="L202" s="412">
        <f t="shared" si="7"/>
        <v>0.17427261597770308</v>
      </c>
    </row>
    <row r="203" spans="1:12" ht="40.5">
      <c r="A203" s="14"/>
      <c r="B203" s="15"/>
      <c r="C203" s="65" t="s">
        <v>266</v>
      </c>
      <c r="D203" s="23" t="s">
        <v>68</v>
      </c>
      <c r="E203" s="40" t="s">
        <v>263</v>
      </c>
      <c r="F203" s="23" t="s">
        <v>265</v>
      </c>
      <c r="G203" s="23" t="s">
        <v>267</v>
      </c>
      <c r="H203" s="62"/>
      <c r="I203" s="192"/>
      <c r="J203" s="248">
        <f>J207+J206+J205+J204</f>
        <v>6978.200000000001</v>
      </c>
      <c r="K203" s="248">
        <f>K207+K206+K205+K204</f>
        <v>1338.1</v>
      </c>
      <c r="L203" s="405">
        <f t="shared" si="7"/>
        <v>0.19175432059843509</v>
      </c>
    </row>
    <row r="204" spans="1:12" ht="40.5">
      <c r="A204" s="14"/>
      <c r="B204" s="15"/>
      <c r="C204" s="127" t="s">
        <v>268</v>
      </c>
      <c r="D204" s="35" t="s">
        <v>68</v>
      </c>
      <c r="E204" s="35" t="s">
        <v>263</v>
      </c>
      <c r="F204" s="35" t="s">
        <v>265</v>
      </c>
      <c r="G204" s="35" t="s">
        <v>267</v>
      </c>
      <c r="H204" s="35" t="s">
        <v>93</v>
      </c>
      <c r="I204" s="195" t="s">
        <v>82</v>
      </c>
      <c r="J204" s="269">
        <v>5302.8</v>
      </c>
      <c r="K204" s="305" t="s">
        <v>386</v>
      </c>
      <c r="L204" s="408">
        <f t="shared" si="7"/>
        <v>0.16496945010183298</v>
      </c>
    </row>
    <row r="205" spans="1:12" ht="20.25">
      <c r="A205" s="14"/>
      <c r="B205" s="15"/>
      <c r="C205" s="127" t="s">
        <v>269</v>
      </c>
      <c r="D205" s="34" t="s">
        <v>68</v>
      </c>
      <c r="E205" s="35" t="s">
        <v>263</v>
      </c>
      <c r="F205" s="35" t="s">
        <v>265</v>
      </c>
      <c r="G205" s="35" t="s">
        <v>267</v>
      </c>
      <c r="H205" s="35" t="s">
        <v>219</v>
      </c>
      <c r="I205" s="195" t="s">
        <v>82</v>
      </c>
      <c r="J205" s="269">
        <v>20</v>
      </c>
      <c r="K205" s="305" t="s">
        <v>360</v>
      </c>
      <c r="L205" s="408">
        <f t="shared" si="7"/>
        <v>0</v>
      </c>
    </row>
    <row r="206" spans="1:12" ht="20.25">
      <c r="A206" s="14"/>
      <c r="B206" s="15"/>
      <c r="C206" s="127" t="s">
        <v>89</v>
      </c>
      <c r="D206" s="34" t="s">
        <v>68</v>
      </c>
      <c r="E206" s="35" t="s">
        <v>263</v>
      </c>
      <c r="F206" s="35" t="s">
        <v>265</v>
      </c>
      <c r="G206" s="35" t="s">
        <v>267</v>
      </c>
      <c r="H206" s="35" t="s">
        <v>90</v>
      </c>
      <c r="I206" s="195" t="s">
        <v>82</v>
      </c>
      <c r="J206" s="269">
        <v>31.5</v>
      </c>
      <c r="K206" s="305" t="s">
        <v>387</v>
      </c>
      <c r="L206" s="408">
        <f t="shared" si="7"/>
        <v>0.16507936507936508</v>
      </c>
    </row>
    <row r="207" spans="1:12" ht="40.5">
      <c r="A207" s="14"/>
      <c r="B207" s="15"/>
      <c r="C207" s="63" t="s">
        <v>91</v>
      </c>
      <c r="D207" s="27" t="s">
        <v>68</v>
      </c>
      <c r="E207" s="37" t="s">
        <v>263</v>
      </c>
      <c r="F207" s="37" t="s">
        <v>265</v>
      </c>
      <c r="G207" s="37" t="s">
        <v>267</v>
      </c>
      <c r="H207" s="37" t="s">
        <v>92</v>
      </c>
      <c r="I207" s="193" t="s">
        <v>82</v>
      </c>
      <c r="J207" s="253">
        <v>1623.9</v>
      </c>
      <c r="K207" s="302" t="s">
        <v>388</v>
      </c>
      <c r="L207" s="406">
        <f t="shared" si="7"/>
        <v>0.28209865139479035</v>
      </c>
    </row>
    <row r="208" spans="1:12" ht="40.5">
      <c r="A208" s="14"/>
      <c r="B208" s="15"/>
      <c r="C208" s="106" t="s">
        <v>270</v>
      </c>
      <c r="D208" s="23" t="s">
        <v>68</v>
      </c>
      <c r="E208" s="40" t="s">
        <v>263</v>
      </c>
      <c r="F208" s="23" t="s">
        <v>265</v>
      </c>
      <c r="G208" s="23" t="s">
        <v>271</v>
      </c>
      <c r="H208" s="62"/>
      <c r="I208" s="192"/>
      <c r="J208" s="248">
        <f>J209</f>
        <v>700</v>
      </c>
      <c r="K208" s="248" t="str">
        <f>K209</f>
        <v>0</v>
      </c>
      <c r="L208" s="405">
        <f t="shared" si="7"/>
        <v>0</v>
      </c>
    </row>
    <row r="209" spans="1:12" ht="20.25">
      <c r="A209" s="14"/>
      <c r="B209" s="15"/>
      <c r="C209" s="128" t="s">
        <v>236</v>
      </c>
      <c r="D209" s="35" t="s">
        <v>68</v>
      </c>
      <c r="E209" s="35" t="s">
        <v>263</v>
      </c>
      <c r="F209" s="35" t="s">
        <v>265</v>
      </c>
      <c r="G209" s="35" t="s">
        <v>271</v>
      </c>
      <c r="H209" s="35" t="s">
        <v>237</v>
      </c>
      <c r="I209" s="195" t="s">
        <v>166</v>
      </c>
      <c r="J209" s="269">
        <v>700</v>
      </c>
      <c r="K209" s="305" t="s">
        <v>360</v>
      </c>
      <c r="L209" s="408">
        <f t="shared" si="7"/>
        <v>0</v>
      </c>
    </row>
    <row r="210" spans="1:12" ht="60.75">
      <c r="A210" s="14"/>
      <c r="B210" s="15"/>
      <c r="C210" s="65" t="s">
        <v>272</v>
      </c>
      <c r="D210" s="23" t="s">
        <v>68</v>
      </c>
      <c r="E210" s="23" t="s">
        <v>263</v>
      </c>
      <c r="F210" s="23" t="s">
        <v>265</v>
      </c>
      <c r="G210" s="23" t="s">
        <v>273</v>
      </c>
      <c r="H210" s="23"/>
      <c r="I210" s="192"/>
      <c r="J210" s="248">
        <f>J211</f>
        <v>0</v>
      </c>
      <c r="K210" s="248" t="str">
        <f>K211</f>
        <v>0</v>
      </c>
      <c r="L210" s="405" t="e">
        <f t="shared" si="7"/>
        <v>#DIV/0!</v>
      </c>
    </row>
    <row r="211" spans="1:12" ht="40.5">
      <c r="A211" s="14"/>
      <c r="B211" s="15"/>
      <c r="C211" s="75" t="s">
        <v>268</v>
      </c>
      <c r="D211" s="27" t="s">
        <v>68</v>
      </c>
      <c r="E211" s="37" t="s">
        <v>263</v>
      </c>
      <c r="F211" s="37" t="s">
        <v>265</v>
      </c>
      <c r="G211" s="37" t="s">
        <v>273</v>
      </c>
      <c r="H211" s="37" t="s">
        <v>93</v>
      </c>
      <c r="I211" s="193" t="s">
        <v>274</v>
      </c>
      <c r="J211" s="253">
        <v>0</v>
      </c>
      <c r="K211" s="302" t="s">
        <v>360</v>
      </c>
      <c r="L211" s="406" t="e">
        <f aca="true" t="shared" si="9" ref="L211:L254">K211/J211</f>
        <v>#DIV/0!</v>
      </c>
    </row>
    <row r="212" spans="1:12" ht="20.25">
      <c r="A212" s="14"/>
      <c r="B212" s="15"/>
      <c r="C212" s="80" t="s">
        <v>275</v>
      </c>
      <c r="D212" s="43" t="s">
        <v>68</v>
      </c>
      <c r="E212" s="38" t="s">
        <v>263</v>
      </c>
      <c r="F212" s="43" t="s">
        <v>276</v>
      </c>
      <c r="G212" s="38" t="s">
        <v>69</v>
      </c>
      <c r="H212" s="38" t="s">
        <v>69</v>
      </c>
      <c r="I212" s="196"/>
      <c r="J212" s="255">
        <f>J213</f>
        <v>385.4</v>
      </c>
      <c r="K212" s="255">
        <f>K213</f>
        <v>48.8</v>
      </c>
      <c r="L212" s="409">
        <f t="shared" si="9"/>
        <v>0.1266216917488324</v>
      </c>
    </row>
    <row r="213" spans="1:12" ht="20.25">
      <c r="A213" s="14"/>
      <c r="B213" s="15"/>
      <c r="C213" s="58" t="s">
        <v>105</v>
      </c>
      <c r="D213" s="17" t="s">
        <v>68</v>
      </c>
      <c r="E213" s="48" t="s">
        <v>263</v>
      </c>
      <c r="F213" s="59" t="s">
        <v>276</v>
      </c>
      <c r="G213" s="59" t="s">
        <v>106</v>
      </c>
      <c r="H213" s="48" t="s">
        <v>69</v>
      </c>
      <c r="I213" s="199"/>
      <c r="J213" s="244">
        <f>J214</f>
        <v>385.4</v>
      </c>
      <c r="K213" s="244">
        <f>K214</f>
        <v>48.8</v>
      </c>
      <c r="L213" s="412">
        <f t="shared" si="9"/>
        <v>0.1266216917488324</v>
      </c>
    </row>
    <row r="214" spans="1:12" ht="20.25">
      <c r="A214" s="14"/>
      <c r="B214" s="15"/>
      <c r="C214" s="58" t="s">
        <v>107</v>
      </c>
      <c r="D214" s="59" t="s">
        <v>68</v>
      </c>
      <c r="E214" s="48" t="s">
        <v>263</v>
      </c>
      <c r="F214" s="59" t="s">
        <v>276</v>
      </c>
      <c r="G214" s="59" t="s">
        <v>108</v>
      </c>
      <c r="H214" s="129"/>
      <c r="I214" s="199"/>
      <c r="J214" s="264">
        <f>J215+J217</f>
        <v>385.4</v>
      </c>
      <c r="K214" s="264">
        <f>K215+K217</f>
        <v>48.8</v>
      </c>
      <c r="L214" s="412">
        <f t="shared" si="9"/>
        <v>0.1266216917488324</v>
      </c>
    </row>
    <row r="215" spans="1:12" ht="40.5" customHeight="1">
      <c r="A215" s="14"/>
      <c r="B215" s="15"/>
      <c r="C215" s="65" t="s">
        <v>277</v>
      </c>
      <c r="D215" s="24" t="s">
        <v>68</v>
      </c>
      <c r="E215" s="40" t="s">
        <v>263</v>
      </c>
      <c r="F215" s="23" t="s">
        <v>276</v>
      </c>
      <c r="G215" s="23" t="s">
        <v>278</v>
      </c>
      <c r="H215" s="62" t="s">
        <v>69</v>
      </c>
      <c r="I215" s="192"/>
      <c r="J215" s="248">
        <f>J216</f>
        <v>310</v>
      </c>
      <c r="K215" s="248" t="str">
        <f>K216</f>
        <v>30</v>
      </c>
      <c r="L215" s="405">
        <f t="shared" si="9"/>
        <v>0.0967741935483871</v>
      </c>
    </row>
    <row r="216" spans="1:12" ht="40.5">
      <c r="A216" s="14"/>
      <c r="B216" s="15"/>
      <c r="C216" s="63" t="s">
        <v>91</v>
      </c>
      <c r="D216" s="27" t="s">
        <v>68</v>
      </c>
      <c r="E216" s="37" t="s">
        <v>263</v>
      </c>
      <c r="F216" s="37" t="s">
        <v>276</v>
      </c>
      <c r="G216" s="37" t="s">
        <v>278</v>
      </c>
      <c r="H216" s="37" t="s">
        <v>92</v>
      </c>
      <c r="I216" s="193" t="s">
        <v>82</v>
      </c>
      <c r="J216" s="253">
        <v>310</v>
      </c>
      <c r="K216" s="302" t="s">
        <v>389</v>
      </c>
      <c r="L216" s="406">
        <f t="shared" si="9"/>
        <v>0.0967741935483871</v>
      </c>
    </row>
    <row r="217" spans="1:12" ht="81">
      <c r="A217" s="14"/>
      <c r="B217" s="15"/>
      <c r="C217" s="76" t="s">
        <v>279</v>
      </c>
      <c r="D217" s="55" t="s">
        <v>68</v>
      </c>
      <c r="E217" s="69" t="s">
        <v>263</v>
      </c>
      <c r="F217" s="69" t="s">
        <v>276</v>
      </c>
      <c r="G217" s="69" t="s">
        <v>280</v>
      </c>
      <c r="H217" s="69"/>
      <c r="I217" s="208"/>
      <c r="J217" s="251">
        <f>J218</f>
        <v>75.4</v>
      </c>
      <c r="K217" s="251" t="str">
        <f>K218</f>
        <v>18,8</v>
      </c>
      <c r="L217" s="422">
        <f t="shared" si="9"/>
        <v>0.2493368700265252</v>
      </c>
    </row>
    <row r="218" spans="1:12" ht="20.25">
      <c r="A218" s="14"/>
      <c r="B218" s="15"/>
      <c r="C218" s="81" t="s">
        <v>111</v>
      </c>
      <c r="D218" s="79" t="s">
        <v>68</v>
      </c>
      <c r="E218" s="79" t="s">
        <v>263</v>
      </c>
      <c r="F218" s="79" t="s">
        <v>276</v>
      </c>
      <c r="G218" s="79" t="s">
        <v>280</v>
      </c>
      <c r="H218" s="79" t="s">
        <v>112</v>
      </c>
      <c r="I218" s="209" t="s">
        <v>113</v>
      </c>
      <c r="J218" s="256">
        <v>75.4</v>
      </c>
      <c r="K218" s="301" t="s">
        <v>390</v>
      </c>
      <c r="L218" s="423">
        <f t="shared" si="9"/>
        <v>0.2493368700265252</v>
      </c>
    </row>
    <row r="219" spans="1:12" ht="20.25">
      <c r="A219" s="14"/>
      <c r="B219" s="15"/>
      <c r="C219" s="125" t="s">
        <v>281</v>
      </c>
      <c r="D219" s="48" t="s">
        <v>68</v>
      </c>
      <c r="E219" s="49" t="s">
        <v>282</v>
      </c>
      <c r="F219" s="19"/>
      <c r="G219" s="39"/>
      <c r="H219" s="39"/>
      <c r="I219" s="222"/>
      <c r="J219" s="240">
        <f>J220+J225</f>
        <v>389.8</v>
      </c>
      <c r="K219" s="240">
        <f>K220+K225</f>
        <v>56</v>
      </c>
      <c r="L219" s="437">
        <f t="shared" si="9"/>
        <v>0.14366341713699332</v>
      </c>
    </row>
    <row r="220" spans="1:12" ht="20.25">
      <c r="A220" s="14"/>
      <c r="B220" s="15"/>
      <c r="C220" s="130" t="s">
        <v>283</v>
      </c>
      <c r="D220" s="45" t="s">
        <v>68</v>
      </c>
      <c r="E220" s="45" t="s">
        <v>282</v>
      </c>
      <c r="F220" s="45" t="s">
        <v>284</v>
      </c>
      <c r="G220" s="45"/>
      <c r="H220" s="52"/>
      <c r="I220" s="220"/>
      <c r="J220" s="274">
        <f aca="true" t="shared" si="10" ref="J220:K223">J221</f>
        <v>229.8</v>
      </c>
      <c r="K220" s="274" t="str">
        <f t="shared" si="10"/>
        <v>36,6</v>
      </c>
      <c r="L220" s="435">
        <f t="shared" si="9"/>
        <v>0.15926892950391644</v>
      </c>
    </row>
    <row r="221" spans="1:12" ht="20.25">
      <c r="A221" s="14"/>
      <c r="B221" s="15"/>
      <c r="C221" s="20" t="s">
        <v>105</v>
      </c>
      <c r="D221" s="19" t="s">
        <v>68</v>
      </c>
      <c r="E221" s="19" t="s">
        <v>282</v>
      </c>
      <c r="F221" s="19" t="s">
        <v>284</v>
      </c>
      <c r="G221" s="19" t="s">
        <v>106</v>
      </c>
      <c r="H221" s="50"/>
      <c r="I221" s="199"/>
      <c r="J221" s="275">
        <f t="shared" si="10"/>
        <v>229.8</v>
      </c>
      <c r="K221" s="275" t="str">
        <f t="shared" si="10"/>
        <v>36,6</v>
      </c>
      <c r="L221" s="412">
        <f t="shared" si="9"/>
        <v>0.15926892950391644</v>
      </c>
    </row>
    <row r="222" spans="1:12" ht="20.25">
      <c r="A222" s="14"/>
      <c r="B222" s="15"/>
      <c r="C222" s="20" t="s">
        <v>107</v>
      </c>
      <c r="D222" s="19" t="s">
        <v>68</v>
      </c>
      <c r="E222" s="19" t="s">
        <v>282</v>
      </c>
      <c r="F222" s="19" t="s">
        <v>284</v>
      </c>
      <c r="G222" s="19" t="s">
        <v>108</v>
      </c>
      <c r="H222" s="19"/>
      <c r="I222" s="199"/>
      <c r="J222" s="275">
        <f t="shared" si="10"/>
        <v>229.8</v>
      </c>
      <c r="K222" s="275" t="str">
        <f t="shared" si="10"/>
        <v>36,6</v>
      </c>
      <c r="L222" s="412">
        <f t="shared" si="9"/>
        <v>0.15926892950391644</v>
      </c>
    </row>
    <row r="223" spans="1:12" ht="40.5">
      <c r="A223" s="14"/>
      <c r="B223" s="15"/>
      <c r="C223" s="54" t="s">
        <v>285</v>
      </c>
      <c r="D223" s="30" t="s">
        <v>68</v>
      </c>
      <c r="E223" s="24" t="s">
        <v>282</v>
      </c>
      <c r="F223" s="24" t="s">
        <v>284</v>
      </c>
      <c r="G223" s="24" t="s">
        <v>286</v>
      </c>
      <c r="H223" s="25"/>
      <c r="I223" s="194"/>
      <c r="J223" s="276">
        <f t="shared" si="10"/>
        <v>229.8</v>
      </c>
      <c r="K223" s="276" t="str">
        <f t="shared" si="10"/>
        <v>36,6</v>
      </c>
      <c r="L223" s="407">
        <f t="shared" si="9"/>
        <v>0.15926892950391644</v>
      </c>
    </row>
    <row r="224" spans="1:12" ht="40.5">
      <c r="A224" s="14"/>
      <c r="B224" s="15"/>
      <c r="C224" s="41" t="s">
        <v>287</v>
      </c>
      <c r="D224" s="52" t="s">
        <v>68</v>
      </c>
      <c r="E224" s="27" t="s">
        <v>282</v>
      </c>
      <c r="F224" s="131" t="s">
        <v>284</v>
      </c>
      <c r="G224" s="131" t="s">
        <v>286</v>
      </c>
      <c r="H224" s="27" t="s">
        <v>288</v>
      </c>
      <c r="I224" s="193" t="s">
        <v>82</v>
      </c>
      <c r="J224" s="277">
        <v>229.8</v>
      </c>
      <c r="K224" s="294" t="s">
        <v>391</v>
      </c>
      <c r="L224" s="406">
        <f t="shared" si="9"/>
        <v>0.15926892950391644</v>
      </c>
    </row>
    <row r="225" spans="1:12" ht="20.25">
      <c r="A225" s="14"/>
      <c r="B225" s="15"/>
      <c r="C225" s="18" t="s">
        <v>289</v>
      </c>
      <c r="D225" s="19" t="s">
        <v>68</v>
      </c>
      <c r="E225" s="124" t="s">
        <v>282</v>
      </c>
      <c r="F225" s="17" t="s">
        <v>290</v>
      </c>
      <c r="G225" s="39"/>
      <c r="H225" s="39"/>
      <c r="I225" s="199"/>
      <c r="J225" s="274">
        <f aca="true" t="shared" si="11" ref="J225:K228">J226</f>
        <v>160</v>
      </c>
      <c r="K225" s="274" t="str">
        <f t="shared" si="11"/>
        <v>19,4</v>
      </c>
      <c r="L225" s="412">
        <f t="shared" si="9"/>
        <v>0.12125</v>
      </c>
    </row>
    <row r="226" spans="1:12" ht="20.25">
      <c r="A226" s="14"/>
      <c r="B226" s="15"/>
      <c r="C226" s="125" t="s">
        <v>105</v>
      </c>
      <c r="D226" s="19" t="s">
        <v>68</v>
      </c>
      <c r="E226" s="19" t="s">
        <v>282</v>
      </c>
      <c r="F226" s="19" t="s">
        <v>290</v>
      </c>
      <c r="G226" s="19" t="s">
        <v>106</v>
      </c>
      <c r="H226" s="39"/>
      <c r="I226" s="199"/>
      <c r="J226" s="271">
        <f t="shared" si="11"/>
        <v>160</v>
      </c>
      <c r="K226" s="271" t="str">
        <f t="shared" si="11"/>
        <v>19,4</v>
      </c>
      <c r="L226" s="412">
        <f t="shared" si="9"/>
        <v>0.12125</v>
      </c>
    </row>
    <row r="227" spans="1:12" ht="20.25">
      <c r="A227" s="14"/>
      <c r="B227" s="15"/>
      <c r="C227" s="126" t="s">
        <v>205</v>
      </c>
      <c r="D227" s="19" t="s">
        <v>68</v>
      </c>
      <c r="E227" s="19" t="s">
        <v>282</v>
      </c>
      <c r="F227" s="19" t="s">
        <v>290</v>
      </c>
      <c r="G227" s="19" t="s">
        <v>108</v>
      </c>
      <c r="H227" s="50"/>
      <c r="I227" s="191"/>
      <c r="J227" s="278">
        <f t="shared" si="11"/>
        <v>160</v>
      </c>
      <c r="K227" s="278" t="str">
        <f t="shared" si="11"/>
        <v>19,4</v>
      </c>
      <c r="L227" s="404">
        <f t="shared" si="9"/>
        <v>0.12125</v>
      </c>
    </row>
    <row r="228" spans="1:12" ht="60.75">
      <c r="A228" s="14"/>
      <c r="B228" s="15"/>
      <c r="C228" s="132" t="s">
        <v>291</v>
      </c>
      <c r="D228" s="30" t="s">
        <v>68</v>
      </c>
      <c r="E228" s="44" t="s">
        <v>282</v>
      </c>
      <c r="F228" s="45" t="s">
        <v>290</v>
      </c>
      <c r="G228" s="45" t="s">
        <v>292</v>
      </c>
      <c r="H228" s="52"/>
      <c r="I228" s="192"/>
      <c r="J228" s="279">
        <f t="shared" si="11"/>
        <v>160</v>
      </c>
      <c r="K228" s="279" t="str">
        <f t="shared" si="11"/>
        <v>19,4</v>
      </c>
      <c r="L228" s="405">
        <f t="shared" si="9"/>
        <v>0.12125</v>
      </c>
    </row>
    <row r="229" spans="1:12" ht="40.5">
      <c r="A229" s="14"/>
      <c r="B229" s="15"/>
      <c r="C229" s="26" t="s">
        <v>293</v>
      </c>
      <c r="D229" s="27" t="s">
        <v>68</v>
      </c>
      <c r="E229" s="27" t="s">
        <v>282</v>
      </c>
      <c r="F229" s="27" t="s">
        <v>290</v>
      </c>
      <c r="G229" s="27" t="s">
        <v>292</v>
      </c>
      <c r="H229" s="27" t="s">
        <v>294</v>
      </c>
      <c r="I229" s="193" t="s">
        <v>82</v>
      </c>
      <c r="J229" s="277">
        <v>160</v>
      </c>
      <c r="K229" s="294" t="s">
        <v>392</v>
      </c>
      <c r="L229" s="406">
        <f t="shared" si="9"/>
        <v>0.12125</v>
      </c>
    </row>
    <row r="230" spans="1:12" ht="20.25">
      <c r="A230" s="14"/>
      <c r="B230" s="15"/>
      <c r="C230" s="133" t="s">
        <v>295</v>
      </c>
      <c r="D230" s="19" t="s">
        <v>68</v>
      </c>
      <c r="E230" s="47" t="s">
        <v>296</v>
      </c>
      <c r="F230" s="47"/>
      <c r="G230" s="47" t="s">
        <v>69</v>
      </c>
      <c r="H230" s="47" t="s">
        <v>69</v>
      </c>
      <c r="I230" s="199"/>
      <c r="J230" s="235">
        <f aca="true" t="shared" si="12" ref="J230:K234">J231</f>
        <v>348.4</v>
      </c>
      <c r="K230" s="235" t="str">
        <f t="shared" si="12"/>
        <v>49,2</v>
      </c>
      <c r="L230" s="412">
        <f t="shared" si="9"/>
        <v>0.14121699196326062</v>
      </c>
    </row>
    <row r="231" spans="1:12" ht="20.25">
      <c r="A231" s="14"/>
      <c r="B231" s="15"/>
      <c r="C231" s="20" t="s">
        <v>297</v>
      </c>
      <c r="D231" s="19" t="s">
        <v>68</v>
      </c>
      <c r="E231" s="49" t="s">
        <v>296</v>
      </c>
      <c r="F231" s="19" t="s">
        <v>298</v>
      </c>
      <c r="G231" s="49" t="s">
        <v>69</v>
      </c>
      <c r="H231" s="49" t="s">
        <v>69</v>
      </c>
      <c r="I231" s="199"/>
      <c r="J231" s="249">
        <f t="shared" si="12"/>
        <v>348.4</v>
      </c>
      <c r="K231" s="249" t="str">
        <f t="shared" si="12"/>
        <v>49,2</v>
      </c>
      <c r="L231" s="412">
        <f t="shared" si="9"/>
        <v>0.14121699196326062</v>
      </c>
    </row>
    <row r="232" spans="1:12" ht="20.25">
      <c r="A232" s="14"/>
      <c r="B232" s="15"/>
      <c r="C232" s="125" t="s">
        <v>105</v>
      </c>
      <c r="D232" s="19" t="s">
        <v>68</v>
      </c>
      <c r="E232" s="49" t="s">
        <v>296</v>
      </c>
      <c r="F232" s="19" t="s">
        <v>298</v>
      </c>
      <c r="G232" s="19" t="s">
        <v>106</v>
      </c>
      <c r="H232" s="49" t="s">
        <v>69</v>
      </c>
      <c r="I232" s="199"/>
      <c r="J232" s="246">
        <f t="shared" si="12"/>
        <v>348.4</v>
      </c>
      <c r="K232" s="246" t="str">
        <f t="shared" si="12"/>
        <v>49,2</v>
      </c>
      <c r="L232" s="412">
        <f t="shared" si="9"/>
        <v>0.14121699196326062</v>
      </c>
    </row>
    <row r="233" spans="1:12" ht="20.25">
      <c r="A233" s="14"/>
      <c r="B233" s="15"/>
      <c r="C233" s="126" t="s">
        <v>205</v>
      </c>
      <c r="D233" s="19" t="s">
        <v>68</v>
      </c>
      <c r="E233" s="19" t="s">
        <v>296</v>
      </c>
      <c r="F233" s="19" t="s">
        <v>298</v>
      </c>
      <c r="G233" s="19" t="s">
        <v>108</v>
      </c>
      <c r="H233" s="50"/>
      <c r="I233" s="199"/>
      <c r="J233" s="271">
        <f t="shared" si="12"/>
        <v>348.4</v>
      </c>
      <c r="K233" s="271" t="str">
        <f t="shared" si="12"/>
        <v>49,2</v>
      </c>
      <c r="L233" s="412">
        <f t="shared" si="9"/>
        <v>0.14121699196326062</v>
      </c>
    </row>
    <row r="234" spans="1:12" ht="40.5">
      <c r="A234" s="14"/>
      <c r="B234" s="15"/>
      <c r="C234" s="22" t="s">
        <v>299</v>
      </c>
      <c r="D234" s="23" t="s">
        <v>68</v>
      </c>
      <c r="E234" s="24" t="s">
        <v>296</v>
      </c>
      <c r="F234" s="24" t="s">
        <v>298</v>
      </c>
      <c r="G234" s="24" t="s">
        <v>300</v>
      </c>
      <c r="H234" s="24"/>
      <c r="I234" s="192"/>
      <c r="J234" s="231">
        <f t="shared" si="12"/>
        <v>348.4</v>
      </c>
      <c r="K234" s="231" t="str">
        <f t="shared" si="12"/>
        <v>49,2</v>
      </c>
      <c r="L234" s="405">
        <f t="shared" si="9"/>
        <v>0.14121699196326062</v>
      </c>
    </row>
    <row r="235" spans="1:12" ht="40.5">
      <c r="A235" s="14"/>
      <c r="B235" s="15"/>
      <c r="C235" s="26" t="s">
        <v>91</v>
      </c>
      <c r="D235" s="37" t="s">
        <v>68</v>
      </c>
      <c r="E235" s="27" t="s">
        <v>296</v>
      </c>
      <c r="F235" s="27" t="s">
        <v>298</v>
      </c>
      <c r="G235" s="27" t="s">
        <v>300</v>
      </c>
      <c r="H235" s="27" t="s">
        <v>92</v>
      </c>
      <c r="I235" s="193" t="s">
        <v>82</v>
      </c>
      <c r="J235" s="234">
        <v>348.4</v>
      </c>
      <c r="K235" s="294" t="s">
        <v>414</v>
      </c>
      <c r="L235" s="406">
        <f t="shared" si="9"/>
        <v>0.14121699196326062</v>
      </c>
    </row>
    <row r="236" spans="1:12" ht="20.25">
      <c r="A236" s="14"/>
      <c r="B236" s="15"/>
      <c r="C236" s="133" t="s">
        <v>301</v>
      </c>
      <c r="D236" s="19" t="s">
        <v>68</v>
      </c>
      <c r="E236" s="44" t="s">
        <v>302</v>
      </c>
      <c r="F236" s="52"/>
      <c r="G236" s="52"/>
      <c r="H236" s="52"/>
      <c r="I236" s="190"/>
      <c r="J236" s="280">
        <f aca="true" t="shared" si="13" ref="J236:K240">J237</f>
        <v>100</v>
      </c>
      <c r="K236" s="280" t="str">
        <f t="shared" si="13"/>
        <v>0</v>
      </c>
      <c r="L236" s="403">
        <f t="shared" si="9"/>
        <v>0</v>
      </c>
    </row>
    <row r="237" spans="1:12" ht="20.25">
      <c r="A237" s="14"/>
      <c r="B237" s="15"/>
      <c r="C237" s="22" t="s">
        <v>303</v>
      </c>
      <c r="D237" s="19" t="s">
        <v>68</v>
      </c>
      <c r="E237" s="47" t="s">
        <v>302</v>
      </c>
      <c r="F237" s="24" t="s">
        <v>304</v>
      </c>
      <c r="G237" s="47" t="s">
        <v>69</v>
      </c>
      <c r="H237" s="47" t="s">
        <v>2</v>
      </c>
      <c r="I237" s="190" t="s">
        <v>69</v>
      </c>
      <c r="J237" s="249">
        <f t="shared" si="13"/>
        <v>100</v>
      </c>
      <c r="K237" s="249" t="str">
        <f t="shared" si="13"/>
        <v>0</v>
      </c>
      <c r="L237" s="403">
        <f t="shared" si="9"/>
        <v>0</v>
      </c>
    </row>
    <row r="238" spans="1:12" ht="20.25">
      <c r="A238" s="14"/>
      <c r="B238" s="15"/>
      <c r="C238" s="125" t="s">
        <v>105</v>
      </c>
      <c r="D238" s="19" t="s">
        <v>68</v>
      </c>
      <c r="E238" s="49" t="s">
        <v>302</v>
      </c>
      <c r="F238" s="19" t="s">
        <v>304</v>
      </c>
      <c r="G238" s="19" t="s">
        <v>106</v>
      </c>
      <c r="H238" s="49" t="s">
        <v>69</v>
      </c>
      <c r="I238" s="190"/>
      <c r="J238" s="246">
        <f t="shared" si="13"/>
        <v>100</v>
      </c>
      <c r="K238" s="246" t="str">
        <f t="shared" si="13"/>
        <v>0</v>
      </c>
      <c r="L238" s="403">
        <f t="shared" si="9"/>
        <v>0</v>
      </c>
    </row>
    <row r="239" spans="1:12" ht="20.25">
      <c r="A239" s="14"/>
      <c r="B239" s="15"/>
      <c r="C239" s="126" t="s">
        <v>205</v>
      </c>
      <c r="D239" s="19" t="s">
        <v>68</v>
      </c>
      <c r="E239" s="19" t="s">
        <v>302</v>
      </c>
      <c r="F239" s="19" t="s">
        <v>304</v>
      </c>
      <c r="G239" s="19" t="s">
        <v>108</v>
      </c>
      <c r="H239" s="50"/>
      <c r="I239" s="190"/>
      <c r="J239" s="271">
        <f t="shared" si="13"/>
        <v>100</v>
      </c>
      <c r="K239" s="271" t="str">
        <f t="shared" si="13"/>
        <v>0</v>
      </c>
      <c r="L239" s="403">
        <f t="shared" si="9"/>
        <v>0</v>
      </c>
    </row>
    <row r="240" spans="1:12" ht="40.5">
      <c r="A240" s="14"/>
      <c r="B240" s="15"/>
      <c r="C240" s="22" t="s">
        <v>305</v>
      </c>
      <c r="D240" s="24" t="s">
        <v>68</v>
      </c>
      <c r="E240" s="47" t="s">
        <v>302</v>
      </c>
      <c r="F240" s="24" t="s">
        <v>304</v>
      </c>
      <c r="G240" s="24" t="s">
        <v>306</v>
      </c>
      <c r="H240" s="25"/>
      <c r="I240" s="203"/>
      <c r="J240" s="235">
        <f t="shared" si="13"/>
        <v>100</v>
      </c>
      <c r="K240" s="235" t="str">
        <f t="shared" si="13"/>
        <v>0</v>
      </c>
      <c r="L240" s="416">
        <f t="shared" si="9"/>
        <v>0</v>
      </c>
    </row>
    <row r="241" spans="1:12" ht="21" thickBot="1">
      <c r="A241" s="14"/>
      <c r="B241" s="15"/>
      <c r="C241" s="134" t="s">
        <v>307</v>
      </c>
      <c r="D241" s="135" t="s">
        <v>68</v>
      </c>
      <c r="E241" s="136" t="s">
        <v>302</v>
      </c>
      <c r="F241" s="136" t="s">
        <v>304</v>
      </c>
      <c r="G241" s="136" t="s">
        <v>306</v>
      </c>
      <c r="H241" s="136" t="s">
        <v>308</v>
      </c>
      <c r="I241" s="223" t="s">
        <v>82</v>
      </c>
      <c r="J241" s="281">
        <v>100</v>
      </c>
      <c r="K241" s="310" t="s">
        <v>360</v>
      </c>
      <c r="L241" s="438">
        <f t="shared" si="9"/>
        <v>0</v>
      </c>
    </row>
    <row r="242" spans="1:12" ht="61.5" thickBot="1">
      <c r="A242" s="378" t="s">
        <v>309</v>
      </c>
      <c r="B242" s="379"/>
      <c r="C242" s="137" t="s">
        <v>310</v>
      </c>
      <c r="D242" s="138" t="s">
        <v>311</v>
      </c>
      <c r="E242" s="138"/>
      <c r="F242" s="139"/>
      <c r="G242" s="139"/>
      <c r="H242" s="139"/>
      <c r="I242" s="224"/>
      <c r="J242" s="282">
        <f>J243</f>
        <v>328.80000000000007</v>
      </c>
      <c r="K242" s="282">
        <f>K243</f>
        <v>47.6</v>
      </c>
      <c r="L242" s="439">
        <f t="shared" si="9"/>
        <v>0.14476885644768853</v>
      </c>
    </row>
    <row r="243" spans="1:12" ht="20.25">
      <c r="A243" s="369"/>
      <c r="B243" s="370"/>
      <c r="C243" s="16" t="s">
        <v>70</v>
      </c>
      <c r="D243" s="17" t="s">
        <v>311</v>
      </c>
      <c r="E243" s="17" t="s">
        <v>71</v>
      </c>
      <c r="F243" s="17" t="s">
        <v>71</v>
      </c>
      <c r="G243" s="17" t="s">
        <v>69</v>
      </c>
      <c r="H243" s="17" t="s">
        <v>69</v>
      </c>
      <c r="I243" s="225" t="s">
        <v>69</v>
      </c>
      <c r="J243" s="239">
        <f>J244</f>
        <v>328.80000000000007</v>
      </c>
      <c r="K243" s="239">
        <f>K244</f>
        <v>47.6</v>
      </c>
      <c r="L243" s="418">
        <f t="shared" si="9"/>
        <v>0.14476885644768853</v>
      </c>
    </row>
    <row r="244" spans="1:12" ht="60.75">
      <c r="A244" s="371"/>
      <c r="B244" s="372"/>
      <c r="C244" s="65" t="s">
        <v>312</v>
      </c>
      <c r="D244" s="19" t="s">
        <v>311</v>
      </c>
      <c r="E244" s="47" t="s">
        <v>71</v>
      </c>
      <c r="F244" s="24" t="s">
        <v>313</v>
      </c>
      <c r="G244" s="47"/>
      <c r="H244" s="47"/>
      <c r="I244" s="190"/>
      <c r="J244" s="248">
        <f>J245+J250</f>
        <v>328.80000000000007</v>
      </c>
      <c r="K244" s="248">
        <f>K245+K250</f>
        <v>47.6</v>
      </c>
      <c r="L244" s="403">
        <f t="shared" si="9"/>
        <v>0.14476885644768853</v>
      </c>
    </row>
    <row r="245" spans="1:12" ht="40.5">
      <c r="A245" s="371"/>
      <c r="B245" s="372"/>
      <c r="C245" s="58" t="s">
        <v>314</v>
      </c>
      <c r="D245" s="19" t="s">
        <v>311</v>
      </c>
      <c r="E245" s="19" t="s">
        <v>71</v>
      </c>
      <c r="F245" s="19" t="s">
        <v>313</v>
      </c>
      <c r="G245" s="19" t="s">
        <v>315</v>
      </c>
      <c r="H245" s="19"/>
      <c r="I245" s="225" t="s">
        <v>69</v>
      </c>
      <c r="J245" s="250">
        <f>J246</f>
        <v>260.40000000000003</v>
      </c>
      <c r="K245" s="250">
        <f>K246</f>
        <v>30.5</v>
      </c>
      <c r="L245" s="418">
        <f t="shared" si="9"/>
        <v>0.11712749615975421</v>
      </c>
    </row>
    <row r="246" spans="1:12" ht="60.75">
      <c r="A246" s="371"/>
      <c r="B246" s="372"/>
      <c r="C246" s="140" t="s">
        <v>316</v>
      </c>
      <c r="D246" s="24" t="s">
        <v>311</v>
      </c>
      <c r="E246" s="21" t="s">
        <v>71</v>
      </c>
      <c r="F246" s="21" t="s">
        <v>313</v>
      </c>
      <c r="G246" s="21" t="s">
        <v>317</v>
      </c>
      <c r="H246" s="21"/>
      <c r="I246" s="192"/>
      <c r="J246" s="283">
        <f>SUM(J247:J249)</f>
        <v>260.40000000000003</v>
      </c>
      <c r="K246" s="283">
        <f>SUM(K247:K249)</f>
        <v>30.5</v>
      </c>
      <c r="L246" s="405">
        <f t="shared" si="9"/>
        <v>0.11712749615975421</v>
      </c>
    </row>
    <row r="247" spans="1:12" ht="20.25">
      <c r="A247" s="371"/>
      <c r="B247" s="372"/>
      <c r="C247" s="97" t="s">
        <v>89</v>
      </c>
      <c r="D247" s="34" t="s">
        <v>311</v>
      </c>
      <c r="E247" s="34" t="s">
        <v>71</v>
      </c>
      <c r="F247" s="34" t="s">
        <v>313</v>
      </c>
      <c r="G247" s="34" t="s">
        <v>317</v>
      </c>
      <c r="H247" s="34" t="s">
        <v>90</v>
      </c>
      <c r="I247" s="195" t="s">
        <v>82</v>
      </c>
      <c r="J247" s="269">
        <v>3.9</v>
      </c>
      <c r="K247" s="311">
        <v>0</v>
      </c>
      <c r="L247" s="408">
        <f t="shared" si="9"/>
        <v>0</v>
      </c>
    </row>
    <row r="248" spans="1:12" ht="40.5">
      <c r="A248" s="371"/>
      <c r="B248" s="372"/>
      <c r="C248" s="97" t="s">
        <v>91</v>
      </c>
      <c r="D248" s="34" t="s">
        <v>311</v>
      </c>
      <c r="E248" s="34" t="s">
        <v>71</v>
      </c>
      <c r="F248" s="34" t="s">
        <v>313</v>
      </c>
      <c r="G248" s="34" t="s">
        <v>317</v>
      </c>
      <c r="H248" s="34" t="s">
        <v>92</v>
      </c>
      <c r="I248" s="195" t="s">
        <v>82</v>
      </c>
      <c r="J248" s="269">
        <f>256.5-46.1</f>
        <v>210.4</v>
      </c>
      <c r="K248" s="311">
        <v>30.5</v>
      </c>
      <c r="L248" s="408">
        <f t="shared" si="9"/>
        <v>0.1449619771863118</v>
      </c>
    </row>
    <row r="249" spans="1:12" ht="20.25">
      <c r="A249" s="371"/>
      <c r="B249" s="372"/>
      <c r="C249" s="26" t="s">
        <v>94</v>
      </c>
      <c r="D249" s="27" t="s">
        <v>311</v>
      </c>
      <c r="E249" s="27" t="s">
        <v>71</v>
      </c>
      <c r="F249" s="27" t="s">
        <v>313</v>
      </c>
      <c r="G249" s="27" t="s">
        <v>317</v>
      </c>
      <c r="H249" s="27" t="s">
        <v>95</v>
      </c>
      <c r="I249" s="193" t="s">
        <v>82</v>
      </c>
      <c r="J249" s="253">
        <v>46.1</v>
      </c>
      <c r="K249" s="290">
        <v>0</v>
      </c>
      <c r="L249" s="406">
        <f t="shared" si="9"/>
        <v>0</v>
      </c>
    </row>
    <row r="250" spans="1:12" ht="20.25">
      <c r="A250" s="371"/>
      <c r="B250" s="372"/>
      <c r="C250" s="107" t="s">
        <v>105</v>
      </c>
      <c r="D250" s="59" t="s">
        <v>311</v>
      </c>
      <c r="E250" s="19" t="s">
        <v>71</v>
      </c>
      <c r="F250" s="19" t="s">
        <v>313</v>
      </c>
      <c r="G250" s="19" t="s">
        <v>106</v>
      </c>
      <c r="H250" s="19"/>
      <c r="I250" s="210"/>
      <c r="J250" s="250">
        <f aca="true" t="shared" si="14" ref="J250:K252">J251</f>
        <v>68.4</v>
      </c>
      <c r="K250" s="250" t="str">
        <f t="shared" si="14"/>
        <v>17,1</v>
      </c>
      <c r="L250" s="424">
        <f t="shared" si="9"/>
        <v>0.25</v>
      </c>
    </row>
    <row r="251" spans="1:12" ht="20.25">
      <c r="A251" s="371"/>
      <c r="B251" s="372"/>
      <c r="C251" s="107" t="s">
        <v>205</v>
      </c>
      <c r="D251" s="59" t="s">
        <v>311</v>
      </c>
      <c r="E251" s="19" t="s">
        <v>71</v>
      </c>
      <c r="F251" s="19" t="s">
        <v>313</v>
      </c>
      <c r="G251" s="19" t="s">
        <v>108</v>
      </c>
      <c r="H251" s="19"/>
      <c r="I251" s="210"/>
      <c r="J251" s="250">
        <f t="shared" si="14"/>
        <v>68.4</v>
      </c>
      <c r="K251" s="250" t="str">
        <f t="shared" si="14"/>
        <v>17,1</v>
      </c>
      <c r="L251" s="424">
        <f t="shared" si="9"/>
        <v>0.25</v>
      </c>
    </row>
    <row r="252" spans="1:12" ht="81">
      <c r="A252" s="371"/>
      <c r="B252" s="372"/>
      <c r="C252" s="93" t="s">
        <v>402</v>
      </c>
      <c r="D252" s="23" t="s">
        <v>311</v>
      </c>
      <c r="E252" s="24" t="s">
        <v>71</v>
      </c>
      <c r="F252" s="24" t="s">
        <v>313</v>
      </c>
      <c r="G252" s="24" t="s">
        <v>318</v>
      </c>
      <c r="H252" s="24"/>
      <c r="I252" s="206"/>
      <c r="J252" s="249">
        <f t="shared" si="14"/>
        <v>68.4</v>
      </c>
      <c r="K252" s="249" t="str">
        <f t="shared" si="14"/>
        <v>17,1</v>
      </c>
      <c r="L252" s="420">
        <f t="shared" si="9"/>
        <v>0.25</v>
      </c>
    </row>
    <row r="253" spans="1:12" ht="21" thickBot="1">
      <c r="A253" s="371"/>
      <c r="B253" s="372"/>
      <c r="C253" s="285" t="s">
        <v>111</v>
      </c>
      <c r="D253" s="72" t="s">
        <v>311</v>
      </c>
      <c r="E253" s="109" t="s">
        <v>71</v>
      </c>
      <c r="F253" s="109" t="s">
        <v>313</v>
      </c>
      <c r="G253" s="109" t="s">
        <v>318</v>
      </c>
      <c r="H253" s="109" t="s">
        <v>112</v>
      </c>
      <c r="I253" s="207" t="s">
        <v>319</v>
      </c>
      <c r="J253" s="268">
        <v>68.4</v>
      </c>
      <c r="K253" s="309" t="s">
        <v>393</v>
      </c>
      <c r="L253" s="421">
        <f t="shared" si="9"/>
        <v>0.25</v>
      </c>
    </row>
    <row r="254" spans="1:12" ht="36.75" customHeight="1" thickBot="1">
      <c r="A254" s="373"/>
      <c r="B254" s="374"/>
      <c r="C254" s="141" t="s">
        <v>320</v>
      </c>
      <c r="D254" s="142"/>
      <c r="E254" s="142"/>
      <c r="F254" s="143"/>
      <c r="G254" s="143"/>
      <c r="H254" s="144"/>
      <c r="I254" s="142"/>
      <c r="J254" s="145">
        <f>J242+J15</f>
        <v>80658.62000000001</v>
      </c>
      <c r="K254" s="145">
        <f>K242+K15</f>
        <v>13670.66</v>
      </c>
      <c r="L254" s="314">
        <f t="shared" si="9"/>
        <v>0.1694878985035945</v>
      </c>
    </row>
    <row r="256" spans="10:11" ht="20.25">
      <c r="J256" s="8">
        <v>52919.4</v>
      </c>
      <c r="K256" s="292">
        <v>11662.4</v>
      </c>
    </row>
    <row r="257" spans="10:11" ht="20.25">
      <c r="J257" s="146">
        <f>J254-J256</f>
        <v>27739.22000000001</v>
      </c>
      <c r="K257" s="146">
        <f>K254-K256</f>
        <v>2008.2600000000002</v>
      </c>
    </row>
  </sheetData>
  <sheetProtection/>
  <mergeCells count="16">
    <mergeCell ref="A5:L5"/>
    <mergeCell ref="A6:L6"/>
    <mergeCell ref="A7:L7"/>
    <mergeCell ref="A1:L1"/>
    <mergeCell ref="A2:L2"/>
    <mergeCell ref="A3:L3"/>
    <mergeCell ref="A4:L4"/>
    <mergeCell ref="A243:B253"/>
    <mergeCell ref="A254:B254"/>
    <mergeCell ref="C8:J8"/>
    <mergeCell ref="A15:B15"/>
    <mergeCell ref="A242:B242"/>
    <mergeCell ref="A14:B14"/>
    <mergeCell ref="A13:B13"/>
    <mergeCell ref="A9:L9"/>
    <mergeCell ref="A10:L10"/>
  </mergeCells>
  <printOptions horizontalCentered="1"/>
  <pageMargins left="0.7874015748031497" right="0.3937007874015748" top="0.5905511811023623" bottom="0.5905511811023623" header="0.31496062992125984" footer="0.31496062992125984"/>
  <pageSetup fitToHeight="5" fitToWidth="1" horizontalDpi="1200" verticalDpi="1200" orientation="portrait" paperSize="9" scale="38" r:id="rId2"/>
  <headerFooter alignWithMargins="0">
    <oddFooter>&amp;CСтраница &amp;P</oddFooter>
  </headerFooter>
  <ignoredErrors>
    <ignoredError sqref="K38" formula="1"/>
    <ignoredError sqref="K4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E18"/>
  <sheetViews>
    <sheetView view="pageBreakPreview" zoomScaleSheetLayoutView="100" workbookViewId="0" topLeftCell="A11">
      <selection activeCell="A1" sqref="A1:E18"/>
    </sheetView>
  </sheetViews>
  <sheetFormatPr defaultColWidth="9.00390625" defaultRowHeight="12.75"/>
  <cols>
    <col min="1" max="1" width="29.75390625" style="147" customWidth="1"/>
    <col min="2" max="2" width="50.25390625" style="147" customWidth="1"/>
    <col min="3" max="3" width="11.75390625" style="147" customWidth="1"/>
    <col min="4" max="4" width="11.375" style="147" customWidth="1"/>
    <col min="5" max="16384" width="9.125" style="147" customWidth="1"/>
  </cols>
  <sheetData>
    <row r="1" spans="1:5" ht="12.75">
      <c r="A1" s="349" t="s">
        <v>321</v>
      </c>
      <c r="B1" s="349"/>
      <c r="C1" s="349"/>
      <c r="D1" s="349"/>
      <c r="E1" s="349"/>
    </row>
    <row r="2" spans="1:5" ht="12.75">
      <c r="A2" s="349" t="s">
        <v>322</v>
      </c>
      <c r="B2" s="349"/>
      <c r="C2" s="349"/>
      <c r="D2" s="349"/>
      <c r="E2" s="349"/>
    </row>
    <row r="3" spans="1:5" ht="12.75">
      <c r="A3" s="349" t="s">
        <v>0</v>
      </c>
      <c r="B3" s="349"/>
      <c r="C3" s="349"/>
      <c r="D3" s="349"/>
      <c r="E3" s="349"/>
    </row>
    <row r="4" spans="1:5" ht="12.75">
      <c r="A4" s="349" t="s">
        <v>406</v>
      </c>
      <c r="B4" s="349"/>
      <c r="C4" s="349"/>
      <c r="D4" s="349"/>
      <c r="E4" s="349"/>
    </row>
    <row r="5" spans="1:5" ht="12.75">
      <c r="A5" s="349" t="s">
        <v>1</v>
      </c>
      <c r="B5" s="349"/>
      <c r="C5" s="349"/>
      <c r="D5" s="349"/>
      <c r="E5" s="349"/>
    </row>
    <row r="6" spans="1:5" ht="12.75">
      <c r="A6" s="388" t="s">
        <v>419</v>
      </c>
      <c r="B6" s="388"/>
      <c r="C6" s="388"/>
      <c r="D6" s="388"/>
      <c r="E6" s="388"/>
    </row>
    <row r="7" spans="1:5" ht="12.75">
      <c r="A7" s="149"/>
      <c r="B7" s="148"/>
      <c r="C7" s="148"/>
      <c r="D7" s="148"/>
      <c r="E7" s="148"/>
    </row>
    <row r="8" spans="1:5" ht="12.75">
      <c r="A8" s="389" t="s">
        <v>407</v>
      </c>
      <c r="B8" s="389"/>
      <c r="C8" s="389"/>
      <c r="D8" s="389"/>
      <c r="E8" s="389"/>
    </row>
    <row r="9" spans="1:5" ht="12.75">
      <c r="A9" s="149"/>
      <c r="B9" s="149"/>
      <c r="C9" s="150"/>
      <c r="D9" s="149"/>
      <c r="E9" s="151"/>
    </row>
    <row r="10" spans="1:5" ht="54.75" customHeight="1">
      <c r="A10" s="332" t="s">
        <v>323</v>
      </c>
      <c r="B10" s="332" t="s">
        <v>53</v>
      </c>
      <c r="C10" s="333" t="s">
        <v>409</v>
      </c>
      <c r="D10" s="333" t="s">
        <v>408</v>
      </c>
      <c r="E10" s="334" t="s">
        <v>324</v>
      </c>
    </row>
    <row r="11" spans="1:5" ht="25.5">
      <c r="A11" s="332" t="s">
        <v>325</v>
      </c>
      <c r="B11" s="332" t="s">
        <v>326</v>
      </c>
      <c r="C11" s="333">
        <f>C12-C13</f>
        <v>2301.8</v>
      </c>
      <c r="D11" s="333">
        <f>D12-D13</f>
        <v>0</v>
      </c>
      <c r="E11" s="334">
        <v>0</v>
      </c>
    </row>
    <row r="12" spans="1:5" ht="25.5">
      <c r="A12" s="289" t="s">
        <v>327</v>
      </c>
      <c r="B12" s="289" t="s">
        <v>328</v>
      </c>
      <c r="C12" s="335">
        <v>2500</v>
      </c>
      <c r="D12" s="336">
        <v>0</v>
      </c>
      <c r="E12" s="337">
        <v>0</v>
      </c>
    </row>
    <row r="13" spans="1:5" ht="25.5">
      <c r="A13" s="289" t="s">
        <v>329</v>
      </c>
      <c r="B13" s="289" t="s">
        <v>330</v>
      </c>
      <c r="C13" s="335">
        <v>198.2</v>
      </c>
      <c r="D13" s="336">
        <v>0</v>
      </c>
      <c r="E13" s="337">
        <v>0</v>
      </c>
    </row>
    <row r="14" spans="1:5" ht="32.25" customHeight="1">
      <c r="A14" s="332" t="s">
        <v>331</v>
      </c>
      <c r="B14" s="332" t="s">
        <v>332</v>
      </c>
      <c r="C14" s="333">
        <f>C15-C16</f>
        <v>0</v>
      </c>
      <c r="D14" s="333">
        <f>D15-D16</f>
        <v>0</v>
      </c>
      <c r="E14" s="334">
        <v>0</v>
      </c>
    </row>
    <row r="15" spans="1:5" ht="38.25">
      <c r="A15" s="289" t="s">
        <v>333</v>
      </c>
      <c r="B15" s="289" t="s">
        <v>334</v>
      </c>
      <c r="C15" s="335">
        <v>2200</v>
      </c>
      <c r="D15" s="336">
        <v>0</v>
      </c>
      <c r="E15" s="337">
        <v>0</v>
      </c>
    </row>
    <row r="16" spans="1:5" ht="38.25">
      <c r="A16" s="289" t="s">
        <v>335</v>
      </c>
      <c r="B16" s="289" t="s">
        <v>336</v>
      </c>
      <c r="C16" s="335">
        <v>2200</v>
      </c>
      <c r="D16" s="336">
        <v>0</v>
      </c>
      <c r="E16" s="337">
        <v>0</v>
      </c>
    </row>
    <row r="17" spans="1:5" ht="12.75">
      <c r="A17" s="289" t="s">
        <v>337</v>
      </c>
      <c r="B17" s="289" t="s">
        <v>338</v>
      </c>
      <c r="C17" s="335">
        <v>25437.5</v>
      </c>
      <c r="D17" s="338">
        <v>2008.2</v>
      </c>
      <c r="E17" s="337">
        <f>D17/C17</f>
        <v>0.07894643734643735</v>
      </c>
    </row>
    <row r="18" spans="1:5" ht="32.25" customHeight="1">
      <c r="A18" s="332" t="s">
        <v>339</v>
      </c>
      <c r="B18" s="332" t="s">
        <v>340</v>
      </c>
      <c r="C18" s="333">
        <f>C11+C14+C17</f>
        <v>27739.3</v>
      </c>
      <c r="D18" s="339">
        <f>D11+D14+D17</f>
        <v>2008.2</v>
      </c>
      <c r="E18" s="334">
        <f>D18/C18</f>
        <v>0.07239548222197388</v>
      </c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</sheetData>
  <mergeCells count="7">
    <mergeCell ref="A5:E5"/>
    <mergeCell ref="A6:E6"/>
    <mergeCell ref="A8:E8"/>
    <mergeCell ref="A1:E1"/>
    <mergeCell ref="A2:E2"/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K20"/>
  <sheetViews>
    <sheetView tabSelected="1" workbookViewId="0" topLeftCell="A1">
      <selection activeCell="Q17" sqref="Q17"/>
    </sheetView>
  </sheetViews>
  <sheetFormatPr defaultColWidth="9.00390625" defaultRowHeight="12.75"/>
  <cols>
    <col min="1" max="16384" width="9.125" style="147" customWidth="1"/>
  </cols>
  <sheetData>
    <row r="1" spans="6:9" ht="12.75">
      <c r="F1" s="349" t="s">
        <v>341</v>
      </c>
      <c r="G1" s="349"/>
      <c r="H1" s="349"/>
      <c r="I1" s="349"/>
    </row>
    <row r="2" spans="6:9" ht="12.75">
      <c r="F2" s="349" t="s">
        <v>322</v>
      </c>
      <c r="G2" s="349"/>
      <c r="H2" s="349"/>
      <c r="I2" s="349"/>
    </row>
    <row r="3" spans="6:9" ht="12.75">
      <c r="F3" s="349" t="s">
        <v>0</v>
      </c>
      <c r="G3" s="349"/>
      <c r="H3" s="349"/>
      <c r="I3" s="349"/>
    </row>
    <row r="4" spans="6:9" ht="12.75">
      <c r="F4" s="349" t="s">
        <v>404</v>
      </c>
      <c r="G4" s="349"/>
      <c r="H4" s="349"/>
      <c r="I4" s="349"/>
    </row>
    <row r="5" spans="6:9" ht="12.75">
      <c r="F5" s="349" t="s">
        <v>1</v>
      </c>
      <c r="G5" s="349"/>
      <c r="H5" s="349"/>
      <c r="I5" s="349"/>
    </row>
    <row r="6" spans="6:9" s="152" customFormat="1" ht="12.75">
      <c r="F6" s="343" t="s">
        <v>420</v>
      </c>
      <c r="G6" s="343"/>
      <c r="H6" s="343"/>
      <c r="I6" s="343"/>
    </row>
    <row r="7" spans="6:9" ht="12.75">
      <c r="F7" s="148"/>
      <c r="G7" s="148"/>
      <c r="H7" s="148"/>
      <c r="I7" s="148"/>
    </row>
    <row r="8" spans="6:9" ht="12.75">
      <c r="F8" s="148"/>
      <c r="G8" s="148"/>
      <c r="H8" s="148"/>
      <c r="I8" s="148"/>
    </row>
    <row r="9" spans="1:9" ht="20.25">
      <c r="A9" s="398" t="s">
        <v>342</v>
      </c>
      <c r="B9" s="398"/>
      <c r="C9" s="398"/>
      <c r="D9" s="398"/>
      <c r="E9" s="398"/>
      <c r="F9" s="398"/>
      <c r="G9" s="398"/>
      <c r="H9" s="398"/>
      <c r="I9" s="398"/>
    </row>
    <row r="10" spans="1:9" ht="46.5" customHeight="1">
      <c r="A10" s="399" t="s">
        <v>416</v>
      </c>
      <c r="B10" s="399"/>
      <c r="C10" s="399"/>
      <c r="D10" s="399"/>
      <c r="E10" s="399"/>
      <c r="F10" s="399"/>
      <c r="G10" s="399"/>
      <c r="H10" s="399"/>
      <c r="I10" s="399"/>
    </row>
    <row r="13" spans="1:9" ht="37.5" customHeight="1">
      <c r="A13" s="390" t="s">
        <v>343</v>
      </c>
      <c r="B13" s="390"/>
      <c r="C13" s="390"/>
      <c r="D13" s="390"/>
      <c r="E13" s="390"/>
      <c r="F13" s="390"/>
      <c r="G13" s="390"/>
      <c r="H13" s="390" t="s">
        <v>344</v>
      </c>
      <c r="I13" s="390"/>
    </row>
    <row r="14" spans="1:11" ht="12.75" customHeight="1">
      <c r="A14" s="391">
        <v>9</v>
      </c>
      <c r="B14" s="391"/>
      <c r="C14" s="391"/>
      <c r="D14" s="391"/>
      <c r="E14" s="391"/>
      <c r="F14" s="391"/>
      <c r="G14" s="391"/>
      <c r="H14" s="392">
        <v>1004.3</v>
      </c>
      <c r="I14" s="393"/>
      <c r="J14" s="341"/>
      <c r="K14" s="153"/>
    </row>
    <row r="15" spans="1:10" ht="37.5" customHeight="1">
      <c r="A15" s="390" t="s">
        <v>345</v>
      </c>
      <c r="B15" s="390"/>
      <c r="C15" s="390"/>
      <c r="D15" s="390"/>
      <c r="E15" s="390"/>
      <c r="F15" s="390"/>
      <c r="G15" s="390"/>
      <c r="H15" s="390" t="s">
        <v>344</v>
      </c>
      <c r="I15" s="390"/>
      <c r="J15" s="341"/>
    </row>
    <row r="16" spans="1:11" ht="12.75" customHeight="1">
      <c r="A16" s="391">
        <v>6</v>
      </c>
      <c r="B16" s="391"/>
      <c r="C16" s="391"/>
      <c r="D16" s="391"/>
      <c r="E16" s="391"/>
      <c r="F16" s="391"/>
      <c r="G16" s="391"/>
      <c r="H16" s="392">
        <v>397.2</v>
      </c>
      <c r="I16" s="393"/>
      <c r="J16" s="340"/>
      <c r="K16" s="153"/>
    </row>
    <row r="17" spans="1:9" ht="37.5" customHeight="1">
      <c r="A17" s="394" t="s">
        <v>346</v>
      </c>
      <c r="B17" s="394"/>
      <c r="C17" s="394"/>
      <c r="D17" s="394"/>
      <c r="E17" s="394"/>
      <c r="F17" s="394"/>
      <c r="G17" s="394"/>
      <c r="H17" s="390" t="s">
        <v>344</v>
      </c>
      <c r="I17" s="390"/>
    </row>
    <row r="18" spans="1:11" ht="12.75" customHeight="1">
      <c r="A18" s="395">
        <v>14</v>
      </c>
      <c r="B18" s="395"/>
      <c r="C18" s="395"/>
      <c r="D18" s="395"/>
      <c r="E18" s="395"/>
      <c r="F18" s="395"/>
      <c r="G18" s="395"/>
      <c r="H18" s="396">
        <v>874.8</v>
      </c>
      <c r="I18" s="397"/>
      <c r="J18" s="340"/>
      <c r="K18" s="153"/>
    </row>
    <row r="20" ht="12.75">
      <c r="I20" s="147" t="s">
        <v>2</v>
      </c>
    </row>
  </sheetData>
  <mergeCells count="20">
    <mergeCell ref="F1:I1"/>
    <mergeCell ref="F2:I2"/>
    <mergeCell ref="F3:I3"/>
    <mergeCell ref="F4:I4"/>
    <mergeCell ref="F5:I5"/>
    <mergeCell ref="F6:I6"/>
    <mergeCell ref="A9:I9"/>
    <mergeCell ref="A10:I10"/>
    <mergeCell ref="A13:G13"/>
    <mergeCell ref="H13:I13"/>
    <mergeCell ref="A14:G14"/>
    <mergeCell ref="H14:I14"/>
    <mergeCell ref="A17:G17"/>
    <mergeCell ref="H17:I17"/>
    <mergeCell ref="A18:G18"/>
    <mergeCell ref="H18:I18"/>
    <mergeCell ref="A15:G15"/>
    <mergeCell ref="H15:I15"/>
    <mergeCell ref="A16:G16"/>
    <mergeCell ref="H16:I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2014-05-07T11:54:44Z</cp:lastPrinted>
  <dcterms:created xsi:type="dcterms:W3CDTF">2014-04-24T11:47:50Z</dcterms:created>
  <dcterms:modified xsi:type="dcterms:W3CDTF">2014-05-07T14:24:38Z</dcterms:modified>
  <cp:category/>
  <cp:version/>
  <cp:contentType/>
  <cp:contentStatus/>
</cp:coreProperties>
</file>