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8175" tabRatio="499" activeTab="0"/>
  </bookViews>
  <sheets>
    <sheet name="РРО" sheetId="1" r:id="rId1"/>
    <sheet name="расшиф.РП-Г-1000" sheetId="2" r:id="rId2"/>
  </sheets>
  <definedNames>
    <definedName name="_Otchet_Period_Source__AT_ObjectName">#REF!</definedName>
    <definedName name="_xlnm.Print_Titles" localSheetId="0">'РРО'!$3:$6</definedName>
  </definedNames>
  <calcPr fullCalcOnLoad="1"/>
</workbook>
</file>

<file path=xl/sharedStrings.xml><?xml version="1.0" encoding="utf-8"?>
<sst xmlns="http://schemas.openxmlformats.org/spreadsheetml/2006/main" count="992" uniqueCount="639">
  <si>
    <t xml:space="preserve"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</si>
  <si>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</si>
  <si>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</si>
  <si>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</si>
  <si>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</si>
  <si>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Постановление адм. МО Назиевское ГП от 19.11.2013 года №239 "Об утверждении МП "Развитие и поддержка малого и среднего бизнеса Мо Назиевское ГП"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</si>
  <si>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</si>
  <si>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</si>
  <si>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</si>
  <si>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</si>
  <si>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>Постановление администрации МО Назиевское ГП от 27.11.2009 года №259 "О порядке предоставления из средств местного бюджета субсидий работодателям, олрганизующим временное трудоустройство несовершеннолетних"</t>
  </si>
  <si>
    <t>01.12.2009, не установлен</t>
  </si>
  <si>
    <t>Областной закон Ленинградской области от 13-12-2011 "105-оз "О государственной молодежной политике в Ленинградской области"</t>
  </si>
  <si>
    <t>27-12-2011- не установлен</t>
  </si>
  <si>
    <t>Постановление администрации МО Назиевское ГП от 01.06.2010 года №76 "Об организации оздоровления, отдыха и занятости детей"</t>
  </si>
  <si>
    <t>01.06.2010, не установлен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</si>
  <si>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</si>
  <si>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</si>
  <si>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</si>
  <si>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</si>
  <si>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</si>
  <si>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</si>
  <si>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</si>
  <si>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</si>
  <si>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</si>
  <si>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1.1.43.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</si>
  <si>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</si>
  <si>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РП-А-4300</t>
  </si>
  <si>
    <t>0501,1006</t>
  </si>
  <si>
    <t>1.1.44.</t>
  </si>
  <si>
    <t>осуществление муниципального контроля за проведением муниципальных лотерей</t>
  </si>
  <si>
    <t>РП-А-4400</t>
  </si>
  <si>
    <t>1.1.45.</t>
  </si>
  <si>
    <t>осуществление муниципального контроля на территории особой экономической зоны</t>
  </si>
  <si>
    <t>0111, 0113, 1301</t>
  </si>
  <si>
    <t>0314</t>
  </si>
  <si>
    <t>0409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</si>
  <si>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</si>
  <si>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</si>
  <si>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</si>
  <si>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РП-А-4600</t>
  </si>
  <si>
    <t/>
  </si>
  <si>
    <t>осуществление мер по противодействию коррупции в границах поселения</t>
  </si>
  <si>
    <t>РП-А-4700</t>
  </si>
  <si>
    <t>1.1.80.</t>
  </si>
  <si>
    <t>организация теплоснабжения, предусмотренного Федеральным законом "О теплоснабжении"</t>
  </si>
  <si>
    <t>РП-А-8000</t>
  </si>
  <si>
    <t>1.1.81.</t>
  </si>
  <si>
    <t>Федеральный закон от 24-07-2007 №209-ФЗ "О развитии малого и среднего предпринимательства в РФ"</t>
  </si>
  <si>
    <t>ст. 27</t>
  </si>
  <si>
    <t>01-01-2008 - не установлен</t>
  </si>
  <si>
    <t>01-01-2013- 31-12-2013</t>
  </si>
  <si>
    <t>Решение СД МО Назиевское ГП от 23.12.2013 №40 "Об учреждении средства массовой информации - периодического печатного издания "Назиевский Вестник"</t>
  </si>
  <si>
    <t>01.01.2014 - не установлен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</si>
  <si>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</si>
  <si>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</si>
  <si>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</si>
  <si>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</t>
  </si>
  <si>
    <t>РП-А-8200</t>
  </si>
  <si>
    <t>0113,0801,0501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</si>
  <si>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</si>
  <si>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
</t>
  </si>
  <si>
    <t>РП-Б</t>
  </si>
  <si>
    <t>1.2.1.</t>
  </si>
  <si>
    <t>РП-Б-0100</t>
  </si>
  <si>
    <t>0104</t>
  </si>
  <si>
    <t>ст. 15</t>
  </si>
  <si>
    <t>Приложение 4</t>
  </si>
  <si>
    <t>01.01.2011 по 31.12.2011</t>
  </si>
  <si>
    <t>1.2.2.</t>
  </si>
  <si>
    <t>РП-Б-0200</t>
  </si>
  <si>
    <t>1.2.3.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</si>
  <si>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</si>
  <si>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РП-Б-0300</t>
  </si>
  <si>
    <t>1.2.4.</t>
  </si>
  <si>
    <t xml:space="preserve">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</t>
  </si>
  <si>
    <t>РП-Б-0400</t>
  </si>
  <si>
    <t>1.2.5.</t>
  </si>
  <si>
    <t>РП-Б-0500</t>
  </si>
  <si>
    <t>1.2.6.</t>
  </si>
  <si>
    <t>РП-Б-0600</t>
  </si>
  <si>
    <t>1.2.7.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</si>
  <si>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</si>
  <si>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РП-Б-0700</t>
  </si>
  <si>
    <t>1.2.8.</t>
  </si>
  <si>
    <t>РП-Б-0800</t>
  </si>
  <si>
    <t>Постановление Правительства Ленинградской области от 21-03-2013 №73 "Об утверждении региональной адресной программы "Переселение граждан из аварийного жилищного фонда на территории Ленинградской области в 2013- 2015 годах"</t>
  </si>
  <si>
    <t>Глава администрации МО Назиевское городское поселение</t>
  </si>
  <si>
    <t>Приложение 2</t>
  </si>
  <si>
    <t>1.2.9.</t>
  </si>
  <si>
    <t>РП-Б-0900</t>
  </si>
  <si>
    <t>1.2.10.</t>
  </si>
  <si>
    <t>Ст. 4, п.2,        Приложение 9</t>
  </si>
  <si>
    <t>РП-Б-1000</t>
  </si>
  <si>
    <t>1.2.11.</t>
  </si>
  <si>
    <t>РП-Б-1100</t>
  </si>
  <si>
    <t>1.2.12.</t>
  </si>
  <si>
    <t>РП-Б-1200</t>
  </si>
  <si>
    <t>1.2.13.</t>
  </si>
  <si>
    <t>РП-Б-1300</t>
  </si>
  <si>
    <t>1.2.14.</t>
  </si>
  <si>
    <t>организация охраны общественного порядка на территории поселения муниципальной полицией,</t>
  </si>
  <si>
    <t>РП-Б-1400</t>
  </si>
  <si>
    <t>1.2.15.</t>
  </si>
  <si>
    <t>организация мероприятий межпоселенческого характера по охране окружающей среды</t>
  </si>
  <si>
    <t>РП-Б-1500</t>
  </si>
  <si>
    <t>1.2.16.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</si>
  <si>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программам……</t>
  </si>
  <si>
    <t>РП-Б-1600</t>
  </si>
  <si>
    <t>1.2.17</t>
  </si>
  <si>
    <t>создание условий для оказания медицинской помощинаселению на территории поселения</t>
  </si>
  <si>
    <t>РП-Б-1700</t>
  </si>
  <si>
    <t>1.2.18</t>
  </si>
  <si>
    <t>организация утилизации и переработки бытовых и промышленных отходов</t>
  </si>
  <si>
    <t>РП-Б-1800</t>
  </si>
  <si>
    <t>1.2.19.</t>
  </si>
  <si>
    <t xml:space="preserve">утверждение схем территориального планирования поселения, утверждение подготовленной на основе схемы территориального планирования поселения документации по планировке территории, ведение информационной системы обеспечения градостроительной деятельности, </t>
  </si>
  <si>
    <t>РП-Б-1900</t>
  </si>
  <si>
    <t>Прложение №3</t>
  </si>
  <si>
    <t>1.2.20.</t>
  </si>
  <si>
    <t>РП-Б-2000</t>
  </si>
  <si>
    <t>1.2.21</t>
  </si>
  <si>
    <t>формирование и содержание архива поселения, включая хранение архивных фондов</t>
  </si>
  <si>
    <t>РП-Б-2100</t>
  </si>
  <si>
    <t>1.2.22.</t>
  </si>
  <si>
    <t>содержание на территории поселения межпоселенческих мест захоронения, организация ритуальных услуг</t>
  </si>
  <si>
    <t>РП-Б-2200</t>
  </si>
  <si>
    <t>1.2.23.</t>
  </si>
  <si>
    <t>РП-Б-2300</t>
  </si>
  <si>
    <t>1.2.24.</t>
  </si>
  <si>
    <t>РП-Б-2400</t>
  </si>
  <si>
    <t>1.2.25.</t>
  </si>
  <si>
    <t>РП-Б-2500</t>
  </si>
  <si>
    <t>Приложение</t>
  </si>
  <si>
    <t>1.2.26.</t>
  </si>
  <si>
    <t>РП-Б-2600</t>
  </si>
  <si>
    <t>1.2.27.</t>
  </si>
  <si>
    <t>РП-Б-2700</t>
  </si>
  <si>
    <t>Соглашение по выполнению полномочий по созданию и содержанию аварийно-спасательных служб</t>
  </si>
  <si>
    <t>Постановление администрации МО Назиевское ГП от 14.05.2008 года №21 "О создании нештатных аварийно-спасательных служб в МО Назиевское ГП"</t>
  </si>
  <si>
    <t>01.09.2008, не установлен</t>
  </si>
  <si>
    <t>1.2.28.</t>
  </si>
  <si>
    <t>РП-Б-2800</t>
  </si>
  <si>
    <t>1.2.29.</t>
  </si>
  <si>
    <t>РП-Б-2900</t>
  </si>
  <si>
    <t>1.2.30.</t>
  </si>
  <si>
    <t>РП-Б-3000</t>
  </si>
  <si>
    <t>1.2.31</t>
  </si>
  <si>
    <t>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продовольствия, соднйствие развития малого и среднего предпринимательства, оказание поддержки социально ориентированным</t>
  </si>
  <si>
    <t>РП-Б-3100</t>
  </si>
  <si>
    <t>1.2.32.</t>
  </si>
  <si>
    <t>РП-Б-3200</t>
  </si>
  <si>
    <t>Приложение 6</t>
  </si>
  <si>
    <t>1.2.33.</t>
  </si>
  <si>
    <t>РП-Б-3300</t>
  </si>
  <si>
    <t>1.2.34.</t>
  </si>
  <si>
    <t>РП-Б-3400</t>
  </si>
  <si>
    <t>1.2.35.</t>
  </si>
  <si>
    <t>осуществление лесного контроля</t>
  </si>
  <si>
    <t>РП-Б-3500</t>
  </si>
  <si>
    <t>1.2.36.</t>
  </si>
  <si>
    <t>РП-Б-3600</t>
  </si>
  <si>
    <t>1.2.37.</t>
  </si>
  <si>
    <t>РП-Б-3700</t>
  </si>
  <si>
    <t>1.2.38.</t>
  </si>
  <si>
    <t>РП-Б-3800</t>
  </si>
  <si>
    <t>1.2.39.</t>
  </si>
  <si>
    <t>РП-Б-3900</t>
  </si>
  <si>
    <t>1.2.40.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</si>
  <si>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</si>
  <si>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РП-Б-4000</t>
  </si>
  <si>
    <t>1.2.41.</t>
  </si>
  <si>
    <t>до 1 января 2017 года предоставление сотруднику, замещающему должность участкового уполномоченного полиции, и членам его семьи жилого помещенияна период выполнения сотрудником обязанностей по указанной должности</t>
  </si>
  <si>
    <t>РП-Б-4100</t>
  </si>
  <si>
    <t>1.2.42.</t>
  </si>
  <si>
    <t>РП-Б-4200</t>
  </si>
  <si>
    <t>1.2.43.</t>
  </si>
  <si>
    <t>РП-Б-4300</t>
  </si>
  <si>
    <t>1.2.44.</t>
  </si>
  <si>
    <t>РП-Б-4400</t>
  </si>
  <si>
    <t>1.2.45.</t>
  </si>
  <si>
    <t>РП-Б-4500</t>
  </si>
  <si>
    <t>1.2.46.</t>
  </si>
  <si>
    <t>установление тарифов на услуги, предоставляемые муниципальными предприятиями и учреждениями, если иное не предусмотрено федеральными законами</t>
  </si>
  <si>
    <t>РП-Б-4600</t>
  </si>
  <si>
    <t>1.2.47.</t>
  </si>
  <si>
    <t>полномочия в сфере водоснабжения и вотдоотведения, предусмотренными Федеральным законом "О водоснабжении и водоотведении"</t>
  </si>
  <si>
    <t>РП-Б-4700</t>
  </si>
  <si>
    <t>1.2.48.</t>
  </si>
  <si>
    <t>принятие и организация выполнения планов и программ комплексного соц.-эк. Развития поселения, а также…</t>
  </si>
  <si>
    <t>РП-Б-4800</t>
  </si>
  <si>
    <t>1.2.49.</t>
  </si>
  <si>
    <t>осуществление международных и внешнеэкономических связей в соответствии с ФЗ</t>
  </si>
  <si>
    <t>РП-Б-4900</t>
  </si>
  <si>
    <t>1.3.</t>
  </si>
  <si>
    <t>Решение СД МО Назиевское ГП от 23.12.2013г №43 "Об утверждении Положения об участии граждан в охране
 общественного порядка на территории муниципального
 образования Назиевское городское поселение муниципального 
образования Кировский муниципальный район  Ленинградской области"</t>
  </si>
  <si>
    <t>23.12.2013, не установлен</t>
  </si>
  <si>
    <t>Постановление правительства Ленинградской области от 5 октября 2009 года № 304 «О порядке создания народных дружин в Ленинградской области и утверждении положения о народных дружинах в Ленинградской области</t>
  </si>
  <si>
    <t xml:space="preserve">Закон  Ленинградской области от 10 ноября 2008 года N 121-ОЗ "Об участии граждан в охране общественного порядка на территории Ленинградской области" (в ред. Законов Ленинградской области от 24.03.2010 N 10-оз,
от 30.09.2010 N 50-оз) </t>
  </si>
  <si>
    <t>20.11.2010 - не определен</t>
  </si>
  <si>
    <t>05.10.2009 - не установлен</t>
  </si>
  <si>
    <t>ст. 14 п.33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</si>
  <si>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автомобилей</t>
  </si>
  <si>
    <t>ст. 14 п.5</t>
  </si>
  <si>
    <t>Решение СД МО Назиевское ГП от 23.12.2013г №36 "О муниципальном дорожном фонде МО Назиевское городское поселение МО Кировский МР ЛО"</t>
  </si>
  <si>
    <t>Решение СД МО Назиевское ГП от 06.09.2012 года №24 "Об утверждении новой редакции Правил благоустройства, содержания и обеспечения санитарного состояния территории муниципального образования Назиевское городское поселение муниципального образования  Кировский муниципальный район Ленинградской области"</t>
  </si>
  <si>
    <t>12.09.2012, не установлен</t>
  </si>
  <si>
    <t>Ст. 5, п.2 и 3</t>
  </si>
  <si>
    <t>Постановление администрации МО Назиевское ГП от 06.04.2012 года №50 "Об организационно-правовом, финансовом, материально-техническом обеспечении первичных мер пожаротушения в МО Назиевское ГП</t>
  </si>
  <si>
    <t>Ст. 4, п.2</t>
  </si>
  <si>
    <t>Ст. 4, п.2,        Ст. 5 п. 1</t>
  </si>
  <si>
    <t>Ст. 4, п.8, пп. 1</t>
  </si>
  <si>
    <t>Ст.4, п.9</t>
  </si>
  <si>
    <t>Ст.4, п.2</t>
  </si>
  <si>
    <t>Ст.4, п.3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</si>
  <si>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
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</si>
  <si>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</si>
  <si>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</si>
  <si>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</si>
  <si>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</si>
  <si>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</si>
  <si>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</si>
  <si>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</si>
  <si>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, п. 4</t>
  </si>
  <si>
    <t>08-05-2006 - не установлен</t>
  </si>
  <si>
    <t>ст.1</t>
  </si>
  <si>
    <t>21-06-2006 - не установлен</t>
  </si>
  <si>
    <t>Федеральный закон от 03-12-2012 №216-ФЗ "О федеральном бюджете на 2013 год и на плановый период 2014 и 2015 годов"</t>
  </si>
  <si>
    <t>Федеральный закон от 02-12-2013 №349-ФЗ "О федеральном бюджете на 2014 год и на плановый период 2015 и 2016 годов"</t>
  </si>
  <si>
    <t>ст.12</t>
  </si>
  <si>
    <t>01-01-2014-31-12-2014</t>
  </si>
  <si>
    <t>ст.10</t>
  </si>
  <si>
    <t>Решение СД МО Назиевское ГП от 24.12.2013 года №37 "О бюджете МО Назиевское ГП на 2014 год"</t>
  </si>
  <si>
    <t>1.3.2.</t>
  </si>
  <si>
    <t>осуществление отдельных государственных полномочий в сфере архивного дела</t>
  </si>
  <si>
    <t>РП-В-0200</t>
  </si>
  <si>
    <t>1.3.3.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</si>
  <si>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</si>
  <si>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</si>
  <si>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Федеральный закон от 24-06-1999 №120-ФЗ "Об основах системы профилактики безнадзорности и правонарушений несовершеннолетних"</t>
  </si>
  <si>
    <t>ст. 25</t>
  </si>
  <si>
    <t>30-06-1999 - не установлен</t>
  </si>
  <si>
    <t>98 9 1011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</si>
  <si>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</t>
  </si>
  <si>
    <t>Областной закон от 23-12-2010 №84-оз "Об областном бюджете Ленинградской области на 2011 год и на плановый период 2012 и 2013 годов"</t>
  </si>
  <si>
    <t>1.3.4.</t>
  </si>
  <si>
    <t>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</si>
  <si>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РП-В-0400</t>
  </si>
  <si>
    <t>1.3.5.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</si>
  <si>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</si>
  <si>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РП-В-0500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</si>
  <si>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</si>
  <si>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</si>
  <si>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Постановление администрации МО Назиевское ГП от 01.10.2010 года №155 "Об утверждении Положения по комиссии по работе с неплательщиками МО Назиевское ГП"</t>
  </si>
  <si>
    <t>01.10.2010, не установлен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</si>
  <si>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</si>
  <si>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</si>
  <si>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</si>
  <si>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</si>
  <si>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РП-Г</t>
  </si>
  <si>
    <t>1.4.1.</t>
  </si>
  <si>
    <t>создание музеев поселений</t>
  </si>
  <si>
    <t>РП-Г-0100</t>
  </si>
  <si>
    <t>1.4.2.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</si>
  <si>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</si>
  <si>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РП-Г-0200</t>
  </si>
  <si>
    <t>1.4.3.</t>
  </si>
  <si>
    <t>совершение нотариальных действий, предусмотренных законодательством, в случае отсутствия в поселении нотариуса</t>
  </si>
  <si>
    <t>РП-Г-0300</t>
  </si>
  <si>
    <t>1.4.4.</t>
  </si>
  <si>
    <t>участие в осуществлении деятельности по опеке и попечительству</t>
  </si>
  <si>
    <t>РП-Г-0400</t>
  </si>
  <si>
    <t>1.4.5.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</si>
  <si>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</si>
  <si>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РП-Г-0500</t>
  </si>
  <si>
    <t>ст. 14.1</t>
  </si>
  <si>
    <t>01-01-2007 - не установлен</t>
  </si>
  <si>
    <t>1.4.6.</t>
  </si>
  <si>
    <t>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</si>
  <si>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РП-Г-0600</t>
  </si>
  <si>
    <t>1.4.7.</t>
  </si>
  <si>
    <t xml:space="preserve"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</t>
  </si>
  <si>
    <t>РП-Г-0700</t>
  </si>
  <si>
    <t>1.4.8.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</si>
  <si>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</si>
  <si>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РП-Г-0800</t>
  </si>
  <si>
    <t>Решение СД МО Назиевское ГП от 23.12.2013 года №36 "О муниципальном дорожном фонде МО Назиевское городское поселение МО Кировский муниципальный район Ленинградской области"</t>
  </si>
  <si>
    <t>01.01.2014- не установлен</t>
  </si>
  <si>
    <t>Постановление администрации МО Назиевское ГП от 31.08.2011 года №120 "Об утверждении Положения об оплате труда работников МОК КСЦ "Назия" (с изменениями)</t>
  </si>
  <si>
    <t xml:space="preserve">    01.01.2014-31.12.2014</t>
  </si>
  <si>
    <t xml:space="preserve">                                                                                               01.01.2014-31.12.2014 01.01.2015-31.12.2015</t>
  </si>
  <si>
    <t>Решение СД МО Назиевское ГП от 27.12.2012 года №37 "Об утверждении Правил землепользования и застройки" (с изменениями)</t>
  </si>
  <si>
    <t>1.4.9.</t>
  </si>
  <si>
    <t>создание условий для развития туризма</t>
  </si>
  <si>
    <t>РП-Г-0900</t>
  </si>
  <si>
    <t>1.4.10.</t>
  </si>
  <si>
    <t>иные расходные обязательства за счет собственных доходов</t>
  </si>
  <si>
    <t>РП-Г-1000</t>
  </si>
  <si>
    <t>Решение СД МО Назиевское ГП от 07.12.2005 года №20 №Положение о предоставлении муниципальных субсидий на оплату жилья и КУ гражданам, проживающим на территории Мо Назиевское ГП"</t>
  </si>
  <si>
    <t>ИТОГО расходные обязательства поселений</t>
  </si>
  <si>
    <t>РП-И-9999</t>
  </si>
  <si>
    <t>0502</t>
  </si>
  <si>
    <t>Расшифровка иных расходных обязательств п. 1.4.10</t>
  </si>
  <si>
    <t>КФСР</t>
  </si>
  <si>
    <t>КЦСР</t>
  </si>
  <si>
    <t>Наименование КЦСР</t>
  </si>
  <si>
    <t>Доп. КР</t>
  </si>
  <si>
    <t>план</t>
  </si>
  <si>
    <t>факт</t>
  </si>
  <si>
    <t>Постановление Правительства Ленинградской области от 31.03.2014 №95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2014г"</t>
  </si>
  <si>
    <t>98 9 0348</t>
  </si>
  <si>
    <t>000</t>
  </si>
  <si>
    <t>Расходы бюджета за расчета за услуги по начислениб и выплате муниципальных субсидий</t>
  </si>
  <si>
    <t>1003</t>
  </si>
  <si>
    <t>Предоставление гражданам субсидий на оплату жилого помещения и коммунальных услуг</t>
  </si>
  <si>
    <t>Итого</t>
  </si>
  <si>
    <t xml:space="preserve"> </t>
  </si>
  <si>
    <t>Реестр расходных обязательств муниципального образования Назиевское городское поселение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</si>
  <si>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</si>
  <si>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</si>
  <si>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</si>
  <si>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</si>
  <si>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</si>
  <si>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</si>
  <si>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</si>
  <si>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</si>
  <si>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 (2012 г)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</si>
  <si>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</si>
  <si>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</si>
  <si>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</si>
  <si>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</si>
  <si>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</si>
  <si>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</si>
  <si>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</si>
  <si>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</si>
  <si>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</si>
  <si>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</si>
  <si>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</si>
  <si>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</si>
  <si>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</si>
  <si>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</si>
  <si>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</si>
  <si>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</si>
  <si>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</si>
  <si>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</si>
  <si>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</si>
  <si>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</si>
  <si>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</si>
  <si>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</si>
  <si>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</si>
  <si>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</si>
  <si>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</si>
  <si>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</si>
  <si>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</si>
  <si>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</si>
  <si>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</si>
  <si>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</si>
  <si>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</si>
  <si>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</si>
  <si>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</si>
  <si>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</si>
  <si>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</si>
  <si>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</si>
  <si>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0103, 0104, 0106, 0113, 0804, 1001</t>
  </si>
  <si>
    <t>Федеральный закон от 02-03-2007 №25-ФЗ "О муниципальной службе в Российской Федерации"</t>
  </si>
  <si>
    <t>ст. 34</t>
  </si>
  <si>
    <t>01-06-2007 - не установлен</t>
  </si>
  <si>
    <t>ст.34</t>
  </si>
  <si>
    <t>Закон Ленинградской области от 11-03-2008 №14-оз "О правовом регулировании муниципальной службы в Ленинградской области"</t>
  </si>
  <si>
    <t>ст.11</t>
  </si>
  <si>
    <t>19-04-2008 - не установлен</t>
  </si>
  <si>
    <t>Решение СД МО Назиевское ГП от 22.12.2005 года №23 "Положение о совете депутатов МО Назиевкое ГП"</t>
  </si>
  <si>
    <t>01.01.2006, не установлен</t>
  </si>
  <si>
    <t>п.1,2</t>
  </si>
  <si>
    <t>01-01-2011 - 31-12-2011</t>
  </si>
  <si>
    <t>Решение СД Мо Назиевское ГП от 22.12.2005 года №25 "Положение об администрации МО Назиевское ГП"</t>
  </si>
  <si>
    <t>Решение СД Мо Назиевское ГП от 30.12.2008 года №33 "Положение определяющее размер и условия оплаты труда МС МО Назиевское ГП"</t>
  </si>
  <si>
    <t>01.01.2009, не установлен</t>
  </si>
  <si>
    <t>Решение СД МО Назиевское ГП от 11.10.2007 года №29 "О порядке назначения и выплаты пенсии за выслугу лет в МО Назиевское ГП"</t>
  </si>
  <si>
    <t>01.11.2007, не установлен</t>
  </si>
  <si>
    <t>Соглашение по передаче полномочий районному бюджету по исполнению части функций</t>
  </si>
  <si>
    <t>Приложения     № 1 - 5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</si>
  <si>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</si>
  <si>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</si>
  <si>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</si>
  <si>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0113,0505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</si>
  <si>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</si>
  <si>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</si>
  <si>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</si>
  <si>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 xml:space="preserve">  </t>
  </si>
  <si>
    <t>1.1.3.</t>
  </si>
  <si>
    <t xml:space="preserve">Постановление Правительства Ленинградской области от 17.03.2015 № 70 "Об установлении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Ленинградской области на 2015 год" </t>
  </si>
  <si>
    <t>23.03.2015г - 31.12.2015г</t>
  </si>
  <si>
    <t>Областной закон от 22-12-2014 №96-оз "Об областном бюджете Ленинградской области на 2015 год и на плановый период 2016 и 2017 г"</t>
  </si>
  <si>
    <t>Прил. 1,2</t>
  </si>
  <si>
    <t>Постановление Правительства Ленинградской области от 27.04.2015г №132 "О внесении изменений в постановление Пра-ва ЛО от 02.03.2015г №47 "О распределении субсидий бюджетам муниципальных образований Ленинградской области, предоставляемых в 2015 году за счет средств дорожного фонда Ленинградской области в рамках реализации мероприятий гос. программы ЛО "Развитие автомобильных дорог ЛО"</t>
  </si>
  <si>
    <t>Постановление Правительства Ленинградской области от 02.03.2015г №47  "О распределении субсидий бюджетам муниципальных образований Ленинградской области, предоставляемых в 2015 году за счет средств дорожного фонда Ленинградской области в рамках реализации мероприятий гос. программы ЛО "Развитие автомобильных дорог ЛО"</t>
  </si>
  <si>
    <t>27.04.2015 - 31.12.2015</t>
  </si>
  <si>
    <t>п.1</t>
  </si>
  <si>
    <t>02.03.2015 - 31.12.2015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</si>
  <si>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</si>
  <si>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</si>
  <si>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</si>
  <si>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</si>
  <si>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РП-А-0400</t>
  </si>
  <si>
    <t>0107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</si>
  <si>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</si>
  <si>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</si>
  <si>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</si>
  <si>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</si>
  <si>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Областной закон Ленинградской области от 15-03-2012 №20-оз "О муниципальных выборах в Ленинградской области"</t>
  </si>
  <si>
    <t>ст.37</t>
  </si>
  <si>
    <t>27.03.2012 - не установлен</t>
  </si>
  <si>
    <t>07.04.2014-31.12.204</t>
  </si>
  <si>
    <t>п. 1,2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</si>
  <si>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</si>
  <si>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</si>
  <si>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1202</t>
  </si>
  <si>
    <t>Федеральный закон от 27-12-1991 №2124-1 "О средствах массовой информации"</t>
  </si>
  <si>
    <t>ст. 38</t>
  </si>
  <si>
    <t>08-02-1992 - не установлен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</si>
  <si>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</si>
  <si>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</si>
  <si>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</si>
  <si>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0113</t>
  </si>
  <si>
    <t>Решение СД МО Назиевское ГП от 11.05.2006 года №43 "Об определении официального печатного издания"</t>
  </si>
  <si>
    <t>01.06.2006, не установлен</t>
  </si>
  <si>
    <t>Решение СД МО Назиевское ГП от 10.11.11 года №28 "Об официальном информационном сайте МО НГП в сети "Интернет"</t>
  </si>
  <si>
    <t>15.11.2011, не установлен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</si>
  <si>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</si>
  <si>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</si>
  <si>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</si>
  <si>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Решение СД МО Назиевское ГП от 17.12.2005 года №31 "Об утверждении Положения о муниципальной долговой книге МО Назиевское ГП "</t>
  </si>
  <si>
    <t>ст. 14</t>
  </si>
  <si>
    <t>06-10-2003 - не установлен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</si>
  <si>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</si>
  <si>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</si>
  <si>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</si>
  <si>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</si>
  <si>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</si>
  <si>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</si>
  <si>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Решение СД МО Назиевское городское поселение от 06.08.2007 года №18 "Об утверждении перечня имущества, подлежащего приватизации"</t>
  </si>
  <si>
    <t>01.09.2007, не установлен</t>
  </si>
  <si>
    <t>Решение СД МО Назиевское ГП от 06.08.2007 года №15"Положение о порядке управления и распоряжения муниципальным имуществом МО Назиевское ГП"</t>
  </si>
  <si>
    <t>06.08.2007, не установлен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</si>
  <si>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</si>
  <si>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</si>
  <si>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</si>
  <si>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 xml:space="preserve"> Постановление Правительства Ленинградской области от 30-07-2009 №237 "Об утверждении долгосрочной целевой программы "Предупреждение ситуаций, связанных с нарушением функционирования объектов жилищно-коммунального хозяйства ЛО в 2009-2011г"</t>
  </si>
  <si>
    <t>п.3</t>
  </si>
  <si>
    <t>23-09-2009 - не установлен</t>
  </si>
  <si>
    <t>Решение СД МО Назиевское ГП от 09.06.2011 года №14 "Положение о газификации индивидуальных жилых домов МО Назиевское ГП"</t>
  </si>
  <si>
    <t>21.06.2011, не установлен</t>
  </si>
  <si>
    <t xml:space="preserve">текущий финансовый год 2015 год </t>
  </si>
  <si>
    <t>очередной финансовый год (2016 г)</t>
  </si>
  <si>
    <t>плановый период (2017-2018гг)</t>
  </si>
  <si>
    <t>0410</t>
  </si>
  <si>
    <t xml:space="preserve"> 0503</t>
  </si>
  <si>
    <t>РП-В-0700</t>
  </si>
  <si>
    <t>0113, 0501, 0505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</si>
  <si>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</t>
  </si>
  <si>
    <t xml:space="preserve">Решение СД МО Назиевское ГП от 08.04.2010 года №07 "Об утверждении Положения об административной комиссии и состава
 комиссии  муниципального образования Назиевское городское поселение 
муниципального образования Кировский муниципальный район
 Ленинградской области" 
</t>
  </si>
  <si>
    <t>08.04.2010, не установлен</t>
  </si>
  <si>
    <t>Федеральный закон от 30-12-2004 №210-ФЗ "Об основах регулирования тарифов организаций коммунального комплекса"</t>
  </si>
  <si>
    <t>Постановление Правительства Ленинградской области от 30-12-2009 №412 "Об утверждении Положения о формировании и реализации адресной инвестиционной программы за счет средств оластного бюджета"</t>
  </si>
  <si>
    <t>п.2</t>
  </si>
  <si>
    <t>01-01-2010 - не установлен</t>
  </si>
  <si>
    <t>01.01.2012 по 31.12.2012</t>
  </si>
  <si>
    <t>ст. 5</t>
  </si>
  <si>
    <t>01.01.2013 по 31.12.2013</t>
  </si>
  <si>
    <t>01-01-2012-31-12-2012</t>
  </si>
  <si>
    <t>Областной закон от 24-12-2013 №102-оз "Об областном бюджете Ленинградской области на 2014 год и на плановый период 2015 и 2016 г"</t>
  </si>
  <si>
    <t>01.01.2014 по 31.12.2014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</si>
  <si>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</si>
  <si>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</t>
  </si>
  <si>
    <t>РП-А-1200</t>
  </si>
  <si>
    <t xml:space="preserve"> Постановление Правительства Ленинградской области от 02-03-2009 №45 "О долгосрочной целевой программе "Совершенствование и развитие автомобильных дорог Ленинградской области на 2009-2020 годы"</t>
  </si>
  <si>
    <t>п.4</t>
  </si>
  <si>
    <t>02-04-2009 - не установлен</t>
  </si>
  <si>
    <t>Решение СД МО Назиевское ГП от 02.08.2006 года №46 "О правилах благоустройства МО Назиевское ГП"</t>
  </si>
  <si>
    <t>01.09.2006, не установлен</t>
  </si>
  <si>
    <t>Решение СД МО Назиевское ГП от 28.01.2009 года №12 "О содержании и строительстве автомобильных дорог МО Назиевское ГП"</t>
  </si>
  <si>
    <t>01.02.2009, не установлен</t>
  </si>
  <si>
    <t>Областной закон от 05-12-2011 №98-оз "Об областном бюджете Ленинградской области на 2012 год и на плановый период 2013 и 2014 годов"</t>
  </si>
  <si>
    <t>01.012014-31.12.2016</t>
  </si>
  <si>
    <t>Решение СД МО Назиевское ГП от 23.12.2013 года №37 "О бюджете МО Назиевское ГП на 2014 год"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</si>
  <si>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</si>
  <si>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</si>
  <si>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РП-А-1300</t>
  </si>
  <si>
    <t>0501</t>
  </si>
  <si>
    <t>п.6</t>
  </si>
  <si>
    <t>14-08-2008 - не установлен</t>
  </si>
  <si>
    <t>Федеральный закон  от 29-12-2004 №188-ФЗ "Жилищный кодекс РФ"</t>
  </si>
  <si>
    <t>ст. 2</t>
  </si>
  <si>
    <t>01-03-2005 - не установлен</t>
  </si>
  <si>
    <t>Областной закон от 25-12-2012 №101-оз "Об областном бюджете Ленинградской области на 2013 год и на плановый период 2014 и 2015 годов"</t>
  </si>
  <si>
    <t>01-01-2013-31-12-2013</t>
  </si>
  <si>
    <t>01.01.2014-31.12.2014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</si>
  <si>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</si>
  <si>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</si>
  <si>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</si>
  <si>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</si>
  <si>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</si>
  <si>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</si>
  <si>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</si>
  <si>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</si>
  <si>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</si>
  <si>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</si>
  <si>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</si>
  <si>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 24</t>
  </si>
  <si>
    <t>24-12-1994 - не установлен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</si>
  <si>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</si>
  <si>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ст.6</t>
  </si>
  <si>
    <t>05-12-2003 - не установлен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</si>
  <si>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</t>
  </si>
  <si>
    <t>23-07-2007 - не установлен</t>
  </si>
  <si>
    <t>Постановлени администрации МО Назиевское ГП от 21.01.2013 года № 05 "Об утверждениии муниципальной целевой программы "Осуществление мероприятий по предупреждению чрезвычайных ситуаций и защите населения в МО Назиевское ГП в 2013г."</t>
  </si>
  <si>
    <t>21.01.2013 - 31.12.2013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</si>
  <si>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</si>
  <si>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</si>
  <si>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</si>
  <si>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</si>
  <si>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Федеральный закон от 21-12-1994 №69-ФЗ "О пожарной безопасности"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</si>
  <si>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</si>
  <si>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</si>
  <si>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</si>
  <si>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ст.8-1</t>
  </si>
  <si>
    <t>08-01-2007 - не установлен</t>
  </si>
  <si>
    <t>06.04.2012, не установлен</t>
  </si>
  <si>
    <t>Постановление администрации МО Назиевское ГП от 15.11.2013г. об утверждении муниц. программы "О содействии развития части территории МО Назиевское городское поселение МО КМР ЛО 2014-2016гг."</t>
  </si>
  <si>
    <t>01.01.2014-31.12.2016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</si>
  <si>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</si>
  <si>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</si>
  <si>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</si>
  <si>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</si>
  <si>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</si>
  <si>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</si>
  <si>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0801,0804</t>
  </si>
  <si>
    <t>Федеральный закон от 29-12-1994 №78-ФЗ "О библиотечном деле"</t>
  </si>
  <si>
    <t>ст. 40</t>
  </si>
  <si>
    <t>02-01-1995 - не установлен</t>
  </si>
  <si>
    <t>Постановление Правительства Ленинградской области от 18-03-2009 №62 "О предоставлении и расходовании иных межбюджетных трансфертов бюджетам муниципальных образований на комплектование книжных фондов библиотек муниципальных образований Ленинградской област</t>
  </si>
  <si>
    <t>17-04-2009 - не установлен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</si>
  <si>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</si>
  <si>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</si>
  <si>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</si>
  <si>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</si>
  <si>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</si>
  <si>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ст.2</t>
  </si>
  <si>
    <t>Постановление администрации МО Назиевское ГП от 16.12.2010 года №209 №О подготовке проведения праздничных новогодних мероприятий"</t>
  </si>
  <si>
    <t>16.12.2010, не установлен</t>
  </si>
  <si>
    <t>01-01-2012 - 31-12-2012</t>
  </si>
  <si>
    <t>01.09.2011, не установлен</t>
  </si>
  <si>
    <t>(подпись)</t>
  </si>
  <si>
    <t xml:space="preserve">    О.И.Кибанов</t>
  </si>
  <si>
    <t>Областной закон от 23-12-2013 №102-оз "Об областном бюджете Ленинградской области на 2014 год и на плановый период 2015 и 2016 годов"</t>
  </si>
  <si>
    <t>ст.7</t>
  </si>
  <si>
    <t>22-04-2013 - не установлен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</si>
  <si>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</si>
  <si>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</si>
  <si>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</si>
  <si>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</si>
  <si>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</si>
  <si>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</si>
  <si>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</si>
  <si>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</si>
  <si>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</si>
  <si>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1102</t>
  </si>
  <si>
    <t>01.01.2014- 31.12.2014</t>
  </si>
  <si>
    <t>1.1.24.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</si>
  <si>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</si>
  <si>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РП-А-2400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</si>
  <si>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</si>
  <si>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</si>
  <si>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</si>
  <si>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</si>
  <si>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</si>
  <si>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</si>
  <si>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0503</t>
  </si>
  <si>
    <t>Федеральный закон от 10-01-2002 №7-ФЗ "Об охране окружающей среды"</t>
  </si>
  <si>
    <t>ст. 7</t>
  </si>
  <si>
    <t>12-01-2002 - не установлен</t>
  </si>
  <si>
    <t>1.1.28.</t>
  </si>
  <si>
    <t>РП-А-2800</t>
  </si>
  <si>
    <t>Областной закон от 24-12-2013 №102-оз "Об областном бюджете Ленинградской области на 2014 год и на плановый период 2015 и 2016 годов"</t>
  </si>
  <si>
    <t>01.01.2014 - 31.12.2014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</si>
  <si>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</si>
  <si>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</t>
  </si>
  <si>
    <t>РП-А-2900</t>
  </si>
  <si>
    <t>0412</t>
  </si>
  <si>
    <t>Постановление администрации МО Назиевское ГП от 01.11.2008 года №119 "О подготовке проекта генерального плана МО Назиевское ГП"</t>
  </si>
  <si>
    <t>01.11.2008, не установлен</t>
  </si>
  <si>
    <t>01-01-2015-31-12-2015</t>
  </si>
  <si>
    <t>Решение СД МО Назиевское ГП от 23.12.2014 года №23 "О бюджете МО Назиевское ГП на 2015 год"</t>
  </si>
  <si>
    <t>01.01.2015 по 31.12.2015</t>
  </si>
  <si>
    <t>ст.4, п.9</t>
  </si>
  <si>
    <r>
      <t>Постановление администрации МО Назиевское ГП от 19</t>
    </r>
    <r>
      <rPr>
        <sz val="10"/>
        <rFont val="Arial Cyr"/>
        <family val="0"/>
      </rPr>
      <t>.12.</t>
    </r>
    <r>
      <rPr>
        <sz val="10"/>
        <rFont val="Arial Cyr"/>
        <family val="0"/>
      </rPr>
      <t>2013 года №258 "Об утверждении Муниципальной целевой программы «Совершенствование и развитие автомобильных дорог в МО Назиевское городское поселение»" в ред. Постановлений администрации от 13.08.2014г №147, от 29.10.2014г №196</t>
    </r>
  </si>
  <si>
    <t>Постановление администрации МО Назиевское ГП от 29.11.2013г №250 "Об  утверждении МАП "Переселение граждан из авар жил фонда на территории МО Назиевское ГП в 2014-2016гг." (в редакции Постановлений администрации от 17.07.2014г №131 и от 23.12.2014г. №283)</t>
  </si>
  <si>
    <t>01.01.2015-31.12.2015</t>
  </si>
  <si>
    <t>01.01.2015- 31.12.2015</t>
  </si>
  <si>
    <t>01.01.2015 - 31.12.2015</t>
  </si>
  <si>
    <t>Соглашение о передаче полномочий по содержанию автомобильных дорог общего пользования местного значения Кировского муниципального района ЛО</t>
  </si>
  <si>
    <t>Областной закон от 22-12-2014 №96-оз "Об областном бюджете Ленинградской области на 2015 год и на плановый период 2016 и 2017 годов"</t>
  </si>
  <si>
    <t>ст.9</t>
  </si>
  <si>
    <t>27.12.2012, не установлен</t>
  </si>
  <si>
    <t>1.1.30.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</si>
  <si>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</si>
  <si>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РП-А-3000</t>
  </si>
  <si>
    <t>Решение СД МО Назиевское ГП от 16.12.2010 года №28 "О бюджете МО Назиевское ГП на 2011 год"</t>
  </si>
  <si>
    <t>Ст.4; Приложение 17</t>
  </si>
  <si>
    <t>01.01.2011 - 31.12.2011</t>
  </si>
  <si>
    <t>1.1.31.</t>
  </si>
  <si>
    <t>организация ритуальных услуг и содержание мест захоронения</t>
  </si>
  <si>
    <t>РП-А-3100</t>
  </si>
  <si>
    <t>Решение СД МО Назиевское ГП от 27.08.2009 года №37 "Об утверждении Положения о создании ритуальных услуг"</t>
  </si>
  <si>
    <t>01.09.2009, не установлен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</si>
  <si>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</si>
  <si>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</si>
  <si>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</si>
  <si>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</si>
  <si>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30-07-2010- не установлен</t>
  </si>
  <si>
    <t>Федеральный закон от 08.11.2007 №257-ФЗ "Об автомобильных дорогах и о дорожной деятельности в РФ и о внесении изменений в отдельные законодательные акты РФ"</t>
  </si>
  <si>
    <t>ст.13</t>
  </si>
  <si>
    <t>22-04-2013 не установлен</t>
  </si>
  <si>
    <t>Постановление Правительства Ленинградской области от 26.02.2013 №39 "Об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мероприятий, посвященных дню образования Ленинградской области, и признании утратившим силу постановления Правительства Ленинградской области от 14 февраля 2012 года N 45"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</si>
  <si>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</si>
  <si>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</si>
  <si>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Федеральный закон от 06-10-2003 №131-ФЗ "Об общих принципах организации местного самоуправления в РФ"</t>
  </si>
  <si>
    <t>ст.14</t>
  </si>
  <si>
    <t>23-07-2007- не установлен</t>
  </si>
  <si>
    <t>Постановление  администрации МО Назиевское ГП от 14.05.2008г. № 21 "О создании нештатных аврийно-спасательных служб в МО Назиевское ГП"</t>
  </si>
  <si>
    <t>01.09.2008 не установлен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</si>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</sst>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#,##0.000"/>
    <numFmt numFmtId="167" formatCode="#,##0.0000"/>
    <numFmt numFmtId="168" formatCode="0.000"/>
    <numFmt numFmtId="169" formatCode="0.0000"/>
    <numFmt numFmtId="170" formatCode="0.00000"/>
    <numFmt numFmtId="171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color indexed="8"/>
      <name val="Arial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b/>
      <sz val="10"/>
      <name val="Arial Cyr"/>
      <family val="0"/>
    </font>
    <font>
      <b/>
      <i/>
      <u val="single"/>
      <sz val="11"/>
      <name val="Arial Cyr"/>
      <family val="0"/>
    </font>
    <font>
      <sz val="12"/>
      <name val="Arial Cyr"/>
      <family val="0"/>
    </font>
    <font>
      <sz val="9"/>
      <name val="Times New Roman"/>
      <family val="0"/>
    </font>
    <font>
      <sz val="10"/>
      <name val="Times New Roman"/>
      <family val="0"/>
    </font>
    <font>
      <sz val="10"/>
      <color indexed="10"/>
      <name val="Arial Cyr"/>
      <family val="0"/>
    </font>
    <font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2">
    <xf numFmtId="0" fontId="0" fillId="0" borderId="0" xfId="0" applyAlignment="1">
      <alignment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0" fontId="22" fillId="0" borderId="11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>
      <alignment horizontal="center" vertical="top"/>
    </xf>
    <xf numFmtId="0" fontId="24" fillId="0" borderId="12" xfId="0" applyNumberFormat="1" applyFont="1" applyFill="1" applyBorder="1" applyAlignment="1" applyProtection="1">
      <alignment horizontal="center" vertical="top" wrapText="1"/>
      <protection/>
    </xf>
    <xf numFmtId="49" fontId="24" fillId="0" borderId="13" xfId="0" applyNumberFormat="1" applyFont="1" applyFill="1" applyBorder="1" applyAlignment="1" applyProtection="1">
      <alignment horizontal="center" vertical="top" wrapText="1"/>
      <protection/>
    </xf>
    <xf numFmtId="0" fontId="24" fillId="0" borderId="13" xfId="0" applyNumberFormat="1" applyFont="1" applyFill="1" applyBorder="1" applyAlignment="1" applyProtection="1">
      <alignment horizontal="center" vertical="top" wrapText="1"/>
      <protection/>
    </xf>
    <xf numFmtId="0" fontId="24" fillId="0" borderId="13" xfId="0" applyNumberFormat="1" applyFont="1" applyFill="1" applyBorder="1" applyAlignment="1" applyProtection="1">
      <alignment horizontal="center" vertical="top" wrapText="1"/>
      <protection/>
    </xf>
    <xf numFmtId="0" fontId="0" fillId="24" borderId="14" xfId="0" applyNumberFormat="1" applyFill="1" applyBorder="1" applyAlignment="1">
      <alignment horizontal="justify" wrapText="1"/>
    </xf>
    <xf numFmtId="49" fontId="0" fillId="24" borderId="14" xfId="0" applyNumberFormat="1" applyFill="1" applyBorder="1" applyAlignment="1">
      <alignment horizontal="center" vertical="center" wrapText="1"/>
    </xf>
    <xf numFmtId="0" fontId="0" fillId="24" borderId="14" xfId="0" applyNumberFormat="1" applyFill="1" applyBorder="1" applyAlignment="1">
      <alignment horizontal="left" wrapText="1"/>
    </xf>
    <xf numFmtId="0" fontId="0" fillId="24" borderId="14" xfId="0" applyNumberFormat="1" applyFill="1" applyBorder="1" applyAlignment="1">
      <alignment horizontal="center" wrapText="1"/>
    </xf>
    <xf numFmtId="0" fontId="0" fillId="24" borderId="14" xfId="0" applyNumberFormat="1" applyFill="1" applyBorder="1" applyAlignment="1">
      <alignment horizontal="right" wrapText="1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left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left" wrapText="1"/>
    </xf>
    <xf numFmtId="0" fontId="0" fillId="0" borderId="15" xfId="0" applyNumberFormat="1" applyFill="1" applyBorder="1" applyAlignment="1">
      <alignment horizontal="justify" wrapText="1"/>
    </xf>
    <xf numFmtId="0" fontId="0" fillId="0" borderId="15" xfId="0" applyNumberFormat="1" applyFill="1" applyBorder="1" applyAlignment="1">
      <alignment horizontal="center" wrapText="1"/>
    </xf>
    <xf numFmtId="0" fontId="0" fillId="0" borderId="15" xfId="0" applyNumberFormat="1" applyFill="1" applyBorder="1" applyAlignment="1">
      <alignment horizontal="right" wrapText="1"/>
    </xf>
    <xf numFmtId="0" fontId="0" fillId="0" borderId="16" xfId="0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NumberFormat="1" applyFill="1" applyBorder="1" applyAlignment="1">
      <alignment horizontal="justify" wrapText="1"/>
    </xf>
    <xf numFmtId="0" fontId="0" fillId="0" borderId="17" xfId="0" applyNumberFormat="1" applyFill="1" applyBorder="1" applyAlignment="1">
      <alignment horizontal="center" wrapText="1"/>
    </xf>
    <xf numFmtId="0" fontId="0" fillId="0" borderId="18" xfId="0" applyNumberFormat="1" applyFill="1" applyBorder="1" applyAlignment="1">
      <alignment horizontal="left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165" fontId="0" fillId="0" borderId="19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left" wrapText="1"/>
    </xf>
    <xf numFmtId="0" fontId="0" fillId="0" borderId="16" xfId="0" applyNumberFormat="1" applyFill="1" applyBorder="1" applyAlignment="1">
      <alignment horizontal="right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justify" wrapText="1"/>
    </xf>
    <xf numFmtId="0" fontId="0" fillId="0" borderId="19" xfId="0" applyNumberFormat="1" applyFill="1" applyBorder="1" applyAlignment="1">
      <alignment horizontal="left" vertical="center" wrapText="1"/>
    </xf>
    <xf numFmtId="0" fontId="0" fillId="0" borderId="18" xfId="0" applyNumberFormat="1" applyFill="1" applyBorder="1" applyAlignment="1">
      <alignment horizontal="left" wrapText="1"/>
    </xf>
    <xf numFmtId="0" fontId="0" fillId="0" borderId="17" xfId="0" applyNumberFormat="1" applyFill="1" applyBorder="1" applyAlignment="1">
      <alignment horizontal="left" wrapText="1"/>
    </xf>
    <xf numFmtId="0" fontId="0" fillId="0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NumberFormat="1" applyFill="1" applyBorder="1" applyAlignment="1">
      <alignment horizontal="center" wrapText="1"/>
    </xf>
    <xf numFmtId="0" fontId="0" fillId="0" borderId="19" xfId="0" applyNumberFormat="1" applyFill="1" applyBorder="1" applyAlignment="1">
      <alignment horizontal="left" wrapText="1"/>
    </xf>
    <xf numFmtId="0" fontId="0" fillId="0" borderId="19" xfId="0" applyNumberFormat="1" applyFill="1" applyBorder="1" applyAlignment="1">
      <alignment horizontal="right" wrapText="1"/>
    </xf>
    <xf numFmtId="0" fontId="0" fillId="0" borderId="14" xfId="0" applyNumberFormat="1" applyFill="1" applyBorder="1" applyAlignment="1">
      <alignment horizontal="justify" wrapText="1"/>
    </xf>
    <xf numFmtId="49" fontId="0" fillId="0" borderId="14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wrapText="1"/>
    </xf>
    <xf numFmtId="0" fontId="0" fillId="0" borderId="14" xfId="0" applyNumberFormat="1" applyFill="1" applyBorder="1" applyAlignment="1">
      <alignment horizontal="left" wrapText="1"/>
    </xf>
    <xf numFmtId="0" fontId="0" fillId="0" borderId="14" xfId="0" applyNumberFormat="1" applyFill="1" applyBorder="1" applyAlignment="1">
      <alignment horizontal="right" wrapText="1"/>
    </xf>
    <xf numFmtId="0" fontId="0" fillId="0" borderId="16" xfId="0" applyNumberFormat="1" applyFill="1" applyBorder="1" applyAlignment="1">
      <alignment horizontal="center" wrapText="1"/>
    </xf>
    <xf numFmtId="0" fontId="0" fillId="0" borderId="18" xfId="0" applyNumberFormat="1" applyFill="1" applyBorder="1" applyAlignment="1">
      <alignment horizontal="center" wrapText="1"/>
    </xf>
    <xf numFmtId="0" fontId="0" fillId="0" borderId="18" xfId="0" applyNumberFormat="1" applyFill="1" applyBorder="1" applyAlignment="1">
      <alignment horizontal="right" wrapText="1"/>
    </xf>
    <xf numFmtId="0" fontId="0" fillId="0" borderId="17" xfId="0" applyNumberFormat="1" applyFill="1" applyBorder="1" applyAlignment="1">
      <alignment horizontal="right" wrapText="1"/>
    </xf>
    <xf numFmtId="0" fontId="0" fillId="0" borderId="20" xfId="0" applyNumberFormat="1" applyFill="1" applyBorder="1" applyAlignment="1">
      <alignment horizontal="center" wrapText="1"/>
    </xf>
    <xf numFmtId="165" fontId="0" fillId="0" borderId="15" xfId="0" applyNumberForma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left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65" fontId="0" fillId="0" borderId="14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wrapText="1"/>
    </xf>
    <xf numFmtId="0" fontId="0" fillId="0" borderId="19" xfId="0" applyNumberFormat="1" applyFill="1" applyBorder="1" applyAlignment="1">
      <alignment horizontal="right" vertical="center" wrapText="1"/>
    </xf>
    <xf numFmtId="0" fontId="0" fillId="0" borderId="22" xfId="0" applyNumberForma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0" fillId="0" borderId="20" xfId="0" applyBorder="1" applyAlignment="1">
      <alignment horizontal="left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top" wrapText="1"/>
    </xf>
    <xf numFmtId="0" fontId="0" fillId="0" borderId="20" xfId="0" applyNumberFormat="1" applyFill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0" fillId="0" borderId="14" xfId="0" applyNumberFormat="1" applyFill="1" applyBorder="1" applyAlignment="1">
      <alignment horizontal="left" vertical="center" wrapText="1"/>
    </xf>
    <xf numFmtId="0" fontId="0" fillId="0" borderId="14" xfId="0" applyNumberFormat="1" applyFill="1" applyBorder="1" applyAlignment="1">
      <alignment horizontal="justify" vertical="center" wrapText="1"/>
    </xf>
    <xf numFmtId="0" fontId="0" fillId="0" borderId="24" xfId="0" applyNumberFormat="1" applyFill="1" applyBorder="1" applyAlignment="1">
      <alignment horizontal="center" wrapText="1"/>
    </xf>
    <xf numFmtId="0" fontId="0" fillId="0" borderId="25" xfId="0" applyNumberFormat="1" applyFill="1" applyBorder="1" applyAlignment="1">
      <alignment horizontal="right" wrapText="1"/>
    </xf>
    <xf numFmtId="0" fontId="0" fillId="0" borderId="14" xfId="0" applyNumberFormat="1" applyBorder="1" applyAlignment="1">
      <alignment horizontal="justify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left" wrapText="1"/>
    </xf>
    <xf numFmtId="0" fontId="0" fillId="0" borderId="19" xfId="0" applyNumberFormat="1" applyBorder="1" applyAlignment="1">
      <alignment horizontal="justify" wrapText="1"/>
    </xf>
    <xf numFmtId="0" fontId="0" fillId="0" borderId="19" xfId="0" applyNumberFormat="1" applyBorder="1" applyAlignment="1">
      <alignment horizontal="right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left" wrapText="1"/>
    </xf>
    <xf numFmtId="0" fontId="0" fillId="0" borderId="14" xfId="0" applyNumberFormat="1" applyBorder="1" applyAlignment="1">
      <alignment horizontal="right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justify" wrapText="1"/>
    </xf>
    <xf numFmtId="0" fontId="0" fillId="0" borderId="16" xfId="0" applyNumberFormat="1" applyBorder="1" applyAlignment="1">
      <alignment horizontal="center" wrapText="1"/>
    </xf>
    <xf numFmtId="0" fontId="0" fillId="24" borderId="14" xfId="0" applyNumberFormat="1" applyFill="1" applyBorder="1" applyAlignment="1">
      <alignment horizontal="center" vertical="center" wrapText="1"/>
    </xf>
    <xf numFmtId="166" fontId="0" fillId="24" borderId="14" xfId="0" applyNumberFormat="1" applyFill="1" applyBorder="1" applyAlignment="1">
      <alignment horizontal="center" vertical="center" wrapText="1"/>
    </xf>
    <xf numFmtId="165" fontId="0" fillId="24" borderId="14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wrapText="1"/>
    </xf>
    <xf numFmtId="0" fontId="0" fillId="0" borderId="14" xfId="0" applyNumberFormat="1" applyFill="1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15" xfId="0" applyNumberFormat="1" applyBorder="1" applyAlignment="1">
      <alignment horizontal="justify" wrapText="1"/>
    </xf>
    <xf numFmtId="0" fontId="0" fillId="24" borderId="15" xfId="0" applyNumberFormat="1" applyFill="1" applyBorder="1" applyAlignment="1">
      <alignment horizontal="left" wrapText="1"/>
    </xf>
    <xf numFmtId="0" fontId="0" fillId="24" borderId="19" xfId="0" applyNumberFormat="1" applyFill="1" applyBorder="1" applyAlignment="1">
      <alignment horizontal="left" wrapText="1"/>
    </xf>
    <xf numFmtId="0" fontId="0" fillId="24" borderId="19" xfId="0" applyNumberFormat="1" applyFill="1" applyBorder="1" applyAlignment="1">
      <alignment horizontal="center" wrapText="1"/>
    </xf>
    <xf numFmtId="0" fontId="0" fillId="0" borderId="15" xfId="0" applyNumberFormat="1" applyBorder="1" applyAlignment="1">
      <alignment horizontal="left" wrapText="1"/>
    </xf>
    <xf numFmtId="0" fontId="0" fillId="0" borderId="15" xfId="0" applyNumberFormat="1" applyBorder="1" applyAlignment="1">
      <alignment horizontal="right" wrapText="1"/>
    </xf>
    <xf numFmtId="0" fontId="0" fillId="25" borderId="14" xfId="0" applyNumberFormat="1" applyFill="1" applyBorder="1" applyAlignment="1">
      <alignment horizontal="justify" wrapText="1"/>
    </xf>
    <xf numFmtId="49" fontId="0" fillId="25" borderId="14" xfId="0" applyNumberFormat="1" applyFill="1" applyBorder="1" applyAlignment="1">
      <alignment horizontal="center" vertical="center" wrapText="1"/>
    </xf>
    <xf numFmtId="0" fontId="0" fillId="25" borderId="14" xfId="0" applyNumberFormat="1" applyFill="1" applyBorder="1" applyAlignment="1">
      <alignment horizontal="left" wrapText="1"/>
    </xf>
    <xf numFmtId="0" fontId="0" fillId="25" borderId="14" xfId="0" applyNumberFormat="1" applyFill="1" applyBorder="1" applyAlignment="1">
      <alignment horizontal="center" wrapText="1"/>
    </xf>
    <xf numFmtId="0" fontId="0" fillId="25" borderId="14" xfId="0" applyNumberFormat="1" applyFill="1" applyBorder="1" applyAlignment="1">
      <alignment horizontal="right" wrapText="1"/>
    </xf>
    <xf numFmtId="165" fontId="0" fillId="25" borderId="14" xfId="0" applyNumberFormat="1" applyFill="1" applyBorder="1" applyAlignment="1">
      <alignment horizontal="center" vertical="center" wrapText="1"/>
    </xf>
    <xf numFmtId="165" fontId="0" fillId="0" borderId="0" xfId="0" applyNumberFormat="1" applyAlignment="1">
      <alignment horizontal="right" vertical="top" wrapText="1"/>
    </xf>
    <xf numFmtId="165" fontId="0" fillId="0" borderId="0" xfId="0" applyNumberFormat="1" applyFill="1" applyAlignment="1">
      <alignment horizontal="right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23" fillId="0" borderId="26" xfId="0" applyFont="1" applyBorder="1" applyAlignment="1">
      <alignment wrapText="1"/>
    </xf>
    <xf numFmtId="171" fontId="0" fillId="0" borderId="26" xfId="0" applyNumberFormat="1" applyBorder="1" applyAlignment="1">
      <alignment vertical="center"/>
    </xf>
    <xf numFmtId="0" fontId="0" fillId="0" borderId="26" xfId="0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71" fontId="25" fillId="0" borderId="26" xfId="0" applyNumberFormat="1" applyFont="1" applyBorder="1" applyAlignment="1">
      <alignment vertical="center"/>
    </xf>
    <xf numFmtId="0" fontId="0" fillId="0" borderId="17" xfId="0" applyNumberFormat="1" applyFill="1" applyBorder="1" applyAlignment="1">
      <alignment horizontal="justify" vertical="center" wrapText="1"/>
    </xf>
    <xf numFmtId="0" fontId="0" fillId="0" borderId="27" xfId="0" applyNumberFormat="1" applyFill="1" applyBorder="1" applyAlignment="1">
      <alignment horizontal="center" wrapText="1"/>
    </xf>
    <xf numFmtId="0" fontId="0" fillId="0" borderId="16" xfId="0" applyNumberFormat="1" applyFill="1" applyBorder="1" applyAlignment="1">
      <alignment horizontal="justify" vertical="top" wrapText="1"/>
    </xf>
    <xf numFmtId="0" fontId="0" fillId="0" borderId="17" xfId="0" applyNumberForma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1" fontId="0" fillId="0" borderId="31" xfId="0" applyNumberFormat="1" applyBorder="1" applyAlignment="1">
      <alignment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/>
    </xf>
    <xf numFmtId="171" fontId="25" fillId="0" borderId="33" xfId="0" applyNumberFormat="1" applyFont="1" applyBorder="1" applyAlignment="1">
      <alignment vertical="center"/>
    </xf>
    <xf numFmtId="171" fontId="25" fillId="0" borderId="34" xfId="0" applyNumberFormat="1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Fill="1" applyAlignment="1">
      <alignment horizontal="right" vertical="top" wrapText="1"/>
    </xf>
    <xf numFmtId="0" fontId="27" fillId="0" borderId="0" xfId="0" applyFont="1" applyAlignment="1">
      <alignment/>
    </xf>
    <xf numFmtId="165" fontId="0" fillId="0" borderId="15" xfId="0" applyNumberFormat="1" applyFon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 vertical="top" wrapText="1"/>
    </xf>
    <xf numFmtId="165" fontId="0" fillId="0" borderId="0" xfId="0" applyNumberFormat="1" applyFont="1" applyFill="1" applyAlignment="1">
      <alignment horizontal="center" vertical="top"/>
    </xf>
    <xf numFmtId="0" fontId="29" fillId="0" borderId="13" xfId="0" applyNumberFormat="1" applyFont="1" applyFill="1" applyBorder="1" applyAlignment="1" applyProtection="1">
      <alignment horizontal="center" vertical="top" wrapText="1"/>
      <protection/>
    </xf>
    <xf numFmtId="165" fontId="0" fillId="0" borderId="14" xfId="0" applyNumberFormat="1" applyFont="1" applyFill="1" applyBorder="1" applyAlignment="1">
      <alignment horizontal="center" vertical="center" wrapText="1"/>
    </xf>
    <xf numFmtId="165" fontId="0" fillId="24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  <xf numFmtId="165" fontId="0" fillId="25" borderId="14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right" vertical="top" wrapText="1"/>
    </xf>
    <xf numFmtId="165" fontId="0" fillId="0" borderId="0" xfId="0" applyNumberFormat="1" applyFont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14" fontId="0" fillId="0" borderId="14" xfId="0" applyNumberFormat="1" applyBorder="1" applyAlignment="1">
      <alignment horizontal="center" wrapText="1"/>
    </xf>
    <xf numFmtId="0" fontId="0" fillId="0" borderId="19" xfId="0" applyFill="1" applyBorder="1" applyAlignment="1">
      <alignment horizontal="justify" wrapText="1"/>
    </xf>
    <xf numFmtId="0" fontId="0" fillId="0" borderId="16" xfId="0" applyFill="1" applyBorder="1" applyAlignment="1">
      <alignment horizontal="justify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6" xfId="0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165" fontId="0" fillId="22" borderId="15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justify" wrapText="1"/>
    </xf>
    <xf numFmtId="49" fontId="0" fillId="25" borderId="14" xfId="0" applyNumberFormat="1" applyFill="1" applyBorder="1" applyAlignment="1">
      <alignment horizontal="left" wrapText="1"/>
    </xf>
    <xf numFmtId="49" fontId="0" fillId="25" borderId="14" xfId="0" applyNumberFormat="1" applyFill="1" applyBorder="1" applyAlignment="1">
      <alignment horizontal="center" wrapText="1"/>
    </xf>
    <xf numFmtId="49" fontId="0" fillId="25" borderId="14" xfId="0" applyNumberFormat="1" applyFill="1" applyBorder="1" applyAlignment="1">
      <alignment horizontal="justify" wrapText="1"/>
    </xf>
    <xf numFmtId="0" fontId="0" fillId="25" borderId="14" xfId="0" applyFill="1" applyBorder="1" applyAlignment="1">
      <alignment horizontal="justify" wrapText="1"/>
    </xf>
    <xf numFmtId="49" fontId="0" fillId="24" borderId="14" xfId="0" applyNumberFormat="1" applyFill="1" applyBorder="1" applyAlignment="1">
      <alignment horizontal="left" wrapText="1"/>
    </xf>
    <xf numFmtId="0" fontId="0" fillId="24" borderId="14" xfId="0" applyFill="1" applyBorder="1" applyAlignment="1">
      <alignment horizontal="justify" wrapText="1"/>
    </xf>
    <xf numFmtId="0" fontId="0" fillId="0" borderId="0" xfId="0" applyBorder="1" applyAlignment="1">
      <alignment horizontal="left" vertical="top" wrapText="1"/>
    </xf>
    <xf numFmtId="49" fontId="0" fillId="0" borderId="14" xfId="0" applyNumberFormat="1" applyFill="1" applyBorder="1" applyAlignment="1">
      <alignment horizontal="left" wrapText="1"/>
    </xf>
    <xf numFmtId="0" fontId="0" fillId="0" borderId="14" xfId="0" applyFill="1" applyBorder="1" applyAlignment="1">
      <alignment horizontal="justify" wrapText="1"/>
    </xf>
    <xf numFmtId="0" fontId="0" fillId="0" borderId="0" xfId="0" applyBorder="1" applyAlignment="1">
      <alignment horizontal="center" vertical="top" wrapText="1"/>
    </xf>
    <xf numFmtId="49" fontId="0" fillId="0" borderId="14" xfId="0" applyNumberFormat="1" applyFill="1" applyBorder="1" applyAlignment="1">
      <alignment horizontal="left" vertical="center" wrapText="1"/>
    </xf>
    <xf numFmtId="4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 horizontal="justify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top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24" borderId="15" xfId="0" applyNumberFormat="1" applyFill="1" applyBorder="1" applyAlignment="1">
      <alignment horizontal="center" vertical="center" wrapText="1"/>
    </xf>
    <xf numFmtId="165" fontId="0" fillId="22" borderId="19" xfId="0" applyNumberFormat="1" applyFill="1" applyBorder="1" applyAlignment="1">
      <alignment horizontal="center" vertical="center" wrapText="1"/>
    </xf>
    <xf numFmtId="165" fontId="0" fillId="22" borderId="19" xfId="0" applyNumberFormat="1" applyFont="1" applyFill="1" applyBorder="1" applyAlignment="1">
      <alignment horizontal="center" vertical="center" wrapText="1"/>
    </xf>
    <xf numFmtId="165" fontId="0" fillId="22" borderId="16" xfId="0" applyNumberFormat="1" applyFill="1" applyBorder="1" applyAlignment="1">
      <alignment horizontal="center" vertical="center" wrapText="1"/>
    </xf>
    <xf numFmtId="165" fontId="0" fillId="22" borderId="14" xfId="0" applyNumberFormat="1" applyFill="1" applyBorder="1" applyAlignment="1">
      <alignment horizontal="center" vertical="center" wrapText="1"/>
    </xf>
    <xf numFmtId="165" fontId="0" fillId="22" borderId="16" xfId="0" applyNumberFormat="1" applyFont="1" applyFill="1" applyBorder="1" applyAlignment="1">
      <alignment horizontal="center" vertical="center" wrapText="1"/>
    </xf>
    <xf numFmtId="165" fontId="0" fillId="22" borderId="15" xfId="0" applyNumberFormat="1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top" wrapText="1"/>
    </xf>
    <xf numFmtId="0" fontId="0" fillId="0" borderId="16" xfId="0" applyNumberFormat="1" applyFill="1" applyBorder="1" applyAlignment="1">
      <alignment horizontal="left" vertical="top" wrapText="1"/>
    </xf>
    <xf numFmtId="0" fontId="0" fillId="0" borderId="19" xfId="0" applyNumberFormat="1" applyFill="1" applyBorder="1" applyAlignment="1">
      <alignment horizontal="justify"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horizontal="left" wrapText="1"/>
    </xf>
    <xf numFmtId="0" fontId="0" fillId="0" borderId="24" xfId="0" applyNumberFormat="1" applyFill="1" applyBorder="1" applyAlignment="1">
      <alignment horizontal="justify" vertical="center" wrapText="1"/>
    </xf>
    <xf numFmtId="0" fontId="0" fillId="0" borderId="16" xfId="0" applyNumberFormat="1" applyFill="1" applyBorder="1" applyAlignment="1">
      <alignment horizontal="right" wrapText="1"/>
    </xf>
    <xf numFmtId="0" fontId="0" fillId="0" borderId="17" xfId="0" applyNumberFormat="1" applyFill="1" applyBorder="1" applyAlignment="1">
      <alignment horizontal="left" vertical="center" wrapText="1"/>
    </xf>
    <xf numFmtId="0" fontId="0" fillId="0" borderId="20" xfId="0" applyNumberFormat="1" applyFill="1" applyBorder="1" applyAlignment="1">
      <alignment horizontal="left" vertical="center" wrapText="1"/>
    </xf>
    <xf numFmtId="165" fontId="0" fillId="0" borderId="15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9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wrapText="1"/>
    </xf>
    <xf numFmtId="0" fontId="0" fillId="0" borderId="19" xfId="0" applyNumberFormat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31" fillId="0" borderId="0" xfId="0" applyFont="1" applyAlignment="1">
      <alignment horizontal="left" vertical="top" wrapText="1"/>
    </xf>
    <xf numFmtId="0" fontId="0" fillId="0" borderId="15" xfId="0" applyNumberFormat="1" applyFill="1" applyBorder="1" applyAlignment="1">
      <alignment horizontal="left" wrapText="1"/>
    </xf>
    <xf numFmtId="0" fontId="0" fillId="0" borderId="16" xfId="0" applyNumberFormat="1" applyFill="1" applyBorder="1" applyAlignment="1">
      <alignment horizontal="left" wrapText="1"/>
    </xf>
    <xf numFmtId="0" fontId="0" fillId="0" borderId="15" xfId="0" applyNumberFormat="1" applyFill="1" applyBorder="1" applyAlignment="1">
      <alignment horizontal="right" wrapText="1"/>
    </xf>
    <xf numFmtId="0" fontId="0" fillId="0" borderId="15" xfId="0" applyNumberFormat="1" applyFill="1" applyBorder="1" applyAlignment="1">
      <alignment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19" xfId="0" applyFill="1" applyBorder="1" applyAlignment="1">
      <alignment/>
    </xf>
    <xf numFmtId="165" fontId="0" fillId="22" borderId="15" xfId="0" applyNumberFormat="1" applyFill="1" applyBorder="1" applyAlignment="1">
      <alignment horizontal="center" vertical="center" wrapText="1"/>
    </xf>
    <xf numFmtId="165" fontId="0" fillId="22" borderId="16" xfId="0" applyNumberFormat="1" applyFill="1" applyBorder="1" applyAlignment="1">
      <alignment horizontal="center" vertical="center" wrapText="1"/>
    </xf>
    <xf numFmtId="165" fontId="0" fillId="22" borderId="19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wrapText="1"/>
    </xf>
    <xf numFmtId="0" fontId="0" fillId="0" borderId="16" xfId="0" applyNumberFormat="1" applyFill="1" applyBorder="1" applyAlignment="1">
      <alignment horizontal="center" wrapText="1"/>
    </xf>
    <xf numFmtId="0" fontId="0" fillId="0" borderId="19" xfId="0" applyNumberForma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22" borderId="15" xfId="0" applyNumberFormat="1" applyFill="1" applyBorder="1" applyAlignment="1">
      <alignment horizontal="center" vertical="center" wrapText="1"/>
    </xf>
    <xf numFmtId="49" fontId="0" fillId="22" borderId="16" xfId="0" applyNumberFormat="1" applyFill="1" applyBorder="1" applyAlignment="1">
      <alignment horizontal="center" vertical="center" wrapText="1"/>
    </xf>
    <xf numFmtId="49" fontId="0" fillId="22" borderId="19" xfId="0" applyNumberForma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9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16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165" fontId="0" fillId="0" borderId="15" xfId="0" applyNumberFormat="1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 wrapText="1"/>
    </xf>
    <xf numFmtId="165" fontId="0" fillId="0" borderId="19" xfId="0" applyNumberFormat="1" applyFill="1" applyBorder="1" applyAlignment="1">
      <alignment horizontal="center" vertical="center" wrapText="1"/>
    </xf>
    <xf numFmtId="165" fontId="0" fillId="22" borderId="15" xfId="0" applyNumberFormat="1" applyFont="1" applyFill="1" applyBorder="1" applyAlignment="1">
      <alignment horizontal="center" vertical="center" wrapText="1"/>
    </xf>
    <xf numFmtId="165" fontId="0" fillId="22" borderId="16" xfId="0" applyNumberFormat="1" applyFont="1" applyFill="1" applyBorder="1" applyAlignment="1">
      <alignment horizontal="center" vertical="center" wrapText="1"/>
    </xf>
    <xf numFmtId="165" fontId="0" fillId="22" borderId="19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19" xfId="0" applyNumberFormat="1" applyBorder="1" applyAlignment="1">
      <alignment vertical="center" wrapText="1"/>
    </xf>
    <xf numFmtId="0" fontId="0" fillId="0" borderId="19" xfId="0" applyNumberFormat="1" applyFill="1" applyBorder="1" applyAlignment="1">
      <alignment vertical="center" wrapText="1"/>
    </xf>
    <xf numFmtId="0" fontId="0" fillId="0" borderId="38" xfId="0" applyNumberFormat="1" applyFill="1" applyBorder="1" applyAlignment="1">
      <alignment horizontal="center" vertical="center" wrapText="1"/>
    </xf>
    <xf numFmtId="0" fontId="0" fillId="0" borderId="26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left" wrapText="1"/>
    </xf>
    <xf numFmtId="0" fontId="0" fillId="0" borderId="24" xfId="0" applyNumberFormat="1" applyFill="1" applyBorder="1" applyAlignment="1">
      <alignment horizontal="right" wrapText="1"/>
    </xf>
    <xf numFmtId="0" fontId="0" fillId="0" borderId="19" xfId="0" applyNumberFormat="1" applyFill="1" applyBorder="1" applyAlignment="1">
      <alignment horizontal="left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14" fontId="0" fillId="0" borderId="15" xfId="0" applyNumberForma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0" fillId="0" borderId="15" xfId="0" applyFill="1" applyBorder="1" applyAlignment="1">
      <alignment horizontal="center" wrapText="1"/>
    </xf>
    <xf numFmtId="0" fontId="0" fillId="0" borderId="24" xfId="0" applyNumberFormat="1" applyFill="1" applyBorder="1" applyAlignment="1">
      <alignment horizontal="left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left" wrapText="1"/>
    </xf>
    <xf numFmtId="0" fontId="0" fillId="0" borderId="25" xfId="0" applyNumberFormat="1" applyFill="1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left" vertical="center" wrapText="1"/>
    </xf>
    <xf numFmtId="0" fontId="0" fillId="0" borderId="20" xfId="0" applyNumberFormat="1" applyFill="1" applyBorder="1" applyAlignment="1">
      <alignment horizontal="right" wrapText="1"/>
    </xf>
    <xf numFmtId="0" fontId="0" fillId="0" borderId="38" xfId="0" applyNumberFormat="1" applyFill="1" applyBorder="1" applyAlignment="1">
      <alignment horizontal="justify" wrapText="1"/>
    </xf>
    <xf numFmtId="0" fontId="0" fillId="0" borderId="23" xfId="0" applyNumberFormat="1" applyFill="1" applyBorder="1" applyAlignment="1">
      <alignment horizontal="left" wrapText="1"/>
    </xf>
    <xf numFmtId="0" fontId="0" fillId="0" borderId="26" xfId="0" applyNumberFormat="1" applyFill="1" applyBorder="1" applyAlignment="1">
      <alignment horizontal="left" wrapText="1"/>
    </xf>
    <xf numFmtId="0" fontId="0" fillId="0" borderId="2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4" xfId="0" applyNumberFormat="1" applyFill="1" applyBorder="1" applyAlignment="1">
      <alignment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left" vertical="center" wrapText="1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 applyProtection="1">
      <alignment horizontal="center" vertical="top" wrapText="1"/>
      <protection/>
    </xf>
    <xf numFmtId="0" fontId="22" fillId="0" borderId="11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justify" vertical="center" wrapText="1"/>
    </xf>
    <xf numFmtId="0" fontId="0" fillId="0" borderId="16" xfId="0" applyFill="1" applyBorder="1" applyAlignment="1">
      <alignment horizontal="justify" vertical="center" wrapText="1"/>
    </xf>
    <xf numFmtId="0" fontId="0" fillId="0" borderId="19" xfId="0" applyFill="1" applyBorder="1" applyAlignment="1">
      <alignment horizontal="justify" vertical="center" wrapText="1"/>
    </xf>
    <xf numFmtId="0" fontId="0" fillId="22" borderId="16" xfId="0" applyFill="1" applyBorder="1" applyAlignment="1">
      <alignment horizontal="center" vertical="center" wrapText="1"/>
    </xf>
    <xf numFmtId="0" fontId="0" fillId="22" borderId="19" xfId="0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Font="1" applyBorder="1" applyAlignment="1">
      <alignment horizontal="center" vertical="top"/>
    </xf>
    <xf numFmtId="0" fontId="23" fillId="0" borderId="27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3" fillId="0" borderId="23" xfId="0" applyFont="1" applyBorder="1" applyAlignment="1">
      <alignment horizontal="center" vertical="top"/>
    </xf>
    <xf numFmtId="0" fontId="23" fillId="0" borderId="25" xfId="0" applyFont="1" applyBorder="1" applyAlignment="1">
      <alignment horizontal="center" vertical="top"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49" fontId="0" fillId="0" borderId="15" xfId="0" applyNumberFormat="1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15" xfId="0" applyNumberFormat="1" applyFill="1" applyBorder="1" applyAlignment="1">
      <alignment horizontal="justify" wrapText="1"/>
    </xf>
    <xf numFmtId="0" fontId="0" fillId="0" borderId="19" xfId="0" applyFill="1" applyBorder="1" applyAlignment="1">
      <alignment horizontal="justify" wrapText="1"/>
    </xf>
    <xf numFmtId="0" fontId="0" fillId="0" borderId="16" xfId="0" applyFill="1" applyBorder="1" applyAlignment="1">
      <alignment horizontal="left" wrapText="1"/>
    </xf>
    <xf numFmtId="0" fontId="0" fillId="0" borderId="16" xfId="0" applyFill="1" applyBorder="1" applyAlignment="1">
      <alignment horizontal="justify" wrapText="1"/>
    </xf>
    <xf numFmtId="49" fontId="0" fillId="0" borderId="15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left" vertical="center" wrapText="1"/>
    </xf>
    <xf numFmtId="0" fontId="0" fillId="0" borderId="16" xfId="0" applyNumberFormat="1" applyFill="1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19" xfId="0" applyNumberFormat="1" applyFill="1" applyBorder="1" applyAlignment="1">
      <alignment horizontal="left" wrapText="1"/>
    </xf>
    <xf numFmtId="0" fontId="0" fillId="0" borderId="18" xfId="0" applyNumberFormat="1" applyFill="1" applyBorder="1" applyAlignment="1">
      <alignment horizontal="left" wrapText="1"/>
    </xf>
    <xf numFmtId="0" fontId="0" fillId="0" borderId="20" xfId="0" applyNumberFormat="1" applyFill="1" applyBorder="1" applyAlignment="1">
      <alignment horizontal="left" wrapText="1"/>
    </xf>
    <xf numFmtId="0" fontId="0" fillId="22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22" borderId="15" xfId="0" applyNumberFormat="1" applyFont="1" applyFill="1" applyBorder="1" applyAlignment="1">
      <alignment horizontal="center" vertical="center" wrapText="1"/>
    </xf>
    <xf numFmtId="49" fontId="0" fillId="22" borderId="16" xfId="0" applyNumberFormat="1" applyFont="1" applyFill="1" applyBorder="1" applyAlignment="1">
      <alignment horizontal="center" vertical="center" wrapText="1"/>
    </xf>
    <xf numFmtId="49" fontId="0" fillId="22" borderId="18" xfId="0" applyNumberFormat="1" applyFill="1" applyBorder="1" applyAlignment="1">
      <alignment horizontal="center" vertical="center" wrapText="1"/>
    </xf>
    <xf numFmtId="49" fontId="0" fillId="22" borderId="17" xfId="0" applyNumberFormat="1" applyFill="1" applyBorder="1" applyAlignment="1">
      <alignment horizontal="center" vertical="center" wrapText="1"/>
    </xf>
    <xf numFmtId="49" fontId="0" fillId="22" borderId="20" xfId="0" applyNumberForma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horizontal="center" vertical="center" wrapText="1"/>
    </xf>
    <xf numFmtId="165" fontId="0" fillId="0" borderId="27" xfId="0" applyNumberFormat="1" applyFill="1" applyBorder="1" applyAlignment="1">
      <alignment horizontal="center" vertical="center" wrapText="1"/>
    </xf>
    <xf numFmtId="165" fontId="0" fillId="0" borderId="22" xfId="0" applyNumberFormat="1" applyFill="1" applyBorder="1" applyAlignment="1">
      <alignment horizontal="center" vertical="center" wrapText="1"/>
    </xf>
    <xf numFmtId="165" fontId="0" fillId="0" borderId="25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justify" wrapText="1"/>
    </xf>
    <xf numFmtId="0" fontId="0" fillId="0" borderId="19" xfId="0" applyNumberFormat="1" applyFill="1" applyBorder="1" applyAlignment="1">
      <alignment horizontal="justify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 wrapText="1"/>
    </xf>
    <xf numFmtId="0" fontId="0" fillId="0" borderId="18" xfId="0" applyNumberFormat="1" applyFill="1" applyBorder="1" applyAlignment="1">
      <alignment horizontal="center" wrapText="1"/>
    </xf>
    <xf numFmtId="0" fontId="0" fillId="0" borderId="17" xfId="0" applyNumberFormat="1" applyFill="1" applyBorder="1" applyAlignment="1">
      <alignment horizontal="center" wrapText="1"/>
    </xf>
    <xf numFmtId="0" fontId="0" fillId="0" borderId="20" xfId="0" applyNumberFormat="1" applyFill="1" applyBorder="1" applyAlignment="1">
      <alignment horizontal="center" wrapText="1"/>
    </xf>
    <xf numFmtId="0" fontId="0" fillId="22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justify" wrapText="1"/>
    </xf>
    <xf numFmtId="0" fontId="0" fillId="0" borderId="18" xfId="0" applyNumberForma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20" xfId="0" applyFill="1" applyBorder="1" applyAlignment="1">
      <alignment horizontal="left" wrapText="1"/>
    </xf>
    <xf numFmtId="0" fontId="0" fillId="0" borderId="18" xfId="0" applyNumberFormat="1" applyFill="1" applyBorder="1" applyAlignment="1">
      <alignment horizontal="right" wrapText="1"/>
    </xf>
    <xf numFmtId="0" fontId="0" fillId="0" borderId="20" xfId="0" applyFill="1" applyBorder="1" applyAlignment="1">
      <alignment horizontal="right" wrapText="1"/>
    </xf>
    <xf numFmtId="0" fontId="0" fillId="0" borderId="18" xfId="0" applyNumberFormat="1" applyFill="1" applyBorder="1" applyAlignment="1">
      <alignment horizontal="left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22" borderId="20" xfId="0" applyFill="1" applyBorder="1" applyAlignment="1">
      <alignment horizontal="center" vertical="center" wrapText="1"/>
    </xf>
    <xf numFmtId="0" fontId="31" fillId="0" borderId="0" xfId="0" applyFont="1" applyAlignment="1">
      <alignment horizontal="center" vertical="top" wrapText="1"/>
    </xf>
    <xf numFmtId="49" fontId="0" fillId="22" borderId="18" xfId="0" applyNumberFormat="1" applyFont="1" applyFill="1" applyBorder="1" applyAlignment="1">
      <alignment horizontal="center" vertical="center" wrapText="1"/>
    </xf>
    <xf numFmtId="49" fontId="30" fillId="22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justify" vertical="center" wrapText="1"/>
    </xf>
    <xf numFmtId="49" fontId="0" fillId="22" borderId="17" xfId="0" applyNumberFormat="1" applyFon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2202"/>
  <sheetViews>
    <sheetView tabSelected="1" zoomScale="75" zoomScaleNormal="75" workbookViewId="0" topLeftCell="E1">
      <selection activeCell="E240" sqref="E239:E240"/>
    </sheetView>
  </sheetViews>
  <sheetFormatPr defaultColWidth="9.00390625" defaultRowHeight="12.75"/>
  <cols>
    <col min="1" max="1" width="7.625" style="76" bestFit="1" customWidth="1"/>
    <col min="2" max="2" width="39.75390625" style="76" customWidth="1"/>
    <col min="3" max="3" width="11.625" style="76" customWidth="1"/>
    <col min="4" max="4" width="12.125" style="127" customWidth="1"/>
    <col min="5" max="5" width="22.875" style="76" customWidth="1"/>
    <col min="6" max="6" width="11.00390625" style="76" customWidth="1"/>
    <col min="7" max="7" width="12.25390625" style="87" customWidth="1"/>
    <col min="8" max="8" width="35.125" style="76" customWidth="1"/>
    <col min="9" max="9" width="10.25390625" style="76" customWidth="1"/>
    <col min="10" max="10" width="12.875" style="87" customWidth="1"/>
    <col min="11" max="11" width="32.625" style="76" customWidth="1"/>
    <col min="12" max="12" width="15.875" style="76" customWidth="1"/>
    <col min="13" max="13" width="11.875" style="76" customWidth="1"/>
    <col min="14" max="14" width="9.00390625" style="111" customWidth="1"/>
    <col min="15" max="15" width="8.875" style="111" customWidth="1"/>
    <col min="16" max="16" width="10.875" style="168" customWidth="1"/>
    <col min="17" max="17" width="9.375" style="112" customWidth="1"/>
    <col min="18" max="18" width="10.25390625" style="112" customWidth="1"/>
    <col min="19" max="19" width="11.375" style="112" customWidth="1"/>
    <col min="20" max="20" width="10.875" style="76" bestFit="1" customWidth="1"/>
  </cols>
  <sheetData>
    <row r="1" spans="1:19" s="2" customFormat="1" ht="12.75">
      <c r="A1" s="1" t="s">
        <v>316</v>
      </c>
      <c r="E1" s="3"/>
      <c r="H1" s="3"/>
      <c r="K1" s="3"/>
      <c r="P1" s="160"/>
      <c r="Q1" s="4"/>
      <c r="R1" s="5"/>
      <c r="S1" s="5"/>
    </row>
    <row r="2" spans="2:20" s="2" customFormat="1" ht="18">
      <c r="B2" s="6"/>
      <c r="C2" s="6"/>
      <c r="D2" s="310" t="s">
        <v>317</v>
      </c>
      <c r="E2" s="310"/>
      <c r="F2" s="310"/>
      <c r="G2" s="310"/>
      <c r="H2" s="311"/>
      <c r="I2" s="310"/>
      <c r="J2" s="310"/>
      <c r="K2" s="310"/>
      <c r="L2" s="310"/>
      <c r="M2" s="310"/>
      <c r="N2" s="310"/>
      <c r="O2" s="310"/>
      <c r="P2" s="310"/>
      <c r="Q2" s="310"/>
      <c r="R2" s="7"/>
      <c r="S2" s="7"/>
      <c r="T2" s="7"/>
    </row>
    <row r="3" spans="1:20" s="9" customFormat="1" ht="27" customHeight="1">
      <c r="A3" s="318" t="s">
        <v>318</v>
      </c>
      <c r="B3" s="319"/>
      <c r="C3" s="320"/>
      <c r="D3" s="327" t="s">
        <v>319</v>
      </c>
      <c r="E3" s="309" t="s">
        <v>320</v>
      </c>
      <c r="F3" s="309"/>
      <c r="G3" s="309"/>
      <c r="H3" s="309"/>
      <c r="I3" s="309"/>
      <c r="J3" s="309"/>
      <c r="K3" s="309"/>
      <c r="L3" s="309"/>
      <c r="M3" s="309"/>
      <c r="N3" s="309" t="s">
        <v>321</v>
      </c>
      <c r="O3" s="309"/>
      <c r="P3" s="309"/>
      <c r="Q3" s="309"/>
      <c r="R3" s="309"/>
      <c r="S3" s="309"/>
      <c r="T3" s="309" t="s">
        <v>322</v>
      </c>
    </row>
    <row r="4" spans="1:20" s="9" customFormat="1" ht="23.25" customHeight="1">
      <c r="A4" s="321"/>
      <c r="B4" s="322"/>
      <c r="C4" s="323"/>
      <c r="D4" s="327"/>
      <c r="E4" s="309" t="s">
        <v>323</v>
      </c>
      <c r="F4" s="309"/>
      <c r="G4" s="309"/>
      <c r="H4" s="309" t="s">
        <v>324</v>
      </c>
      <c r="I4" s="309"/>
      <c r="J4" s="309"/>
      <c r="K4" s="309" t="s">
        <v>325</v>
      </c>
      <c r="L4" s="309"/>
      <c r="M4" s="309"/>
      <c r="N4" s="309" t="s">
        <v>326</v>
      </c>
      <c r="O4" s="309"/>
      <c r="P4" s="308" t="s">
        <v>453</v>
      </c>
      <c r="Q4" s="309" t="s">
        <v>454</v>
      </c>
      <c r="R4" s="309" t="s">
        <v>455</v>
      </c>
      <c r="S4" s="309"/>
      <c r="T4" s="309"/>
    </row>
    <row r="5" spans="1:20" s="9" customFormat="1" ht="72">
      <c r="A5" s="324"/>
      <c r="B5" s="325"/>
      <c r="C5" s="326"/>
      <c r="D5" s="327"/>
      <c r="E5" s="8" t="s">
        <v>327</v>
      </c>
      <c r="F5" s="8" t="s">
        <v>328</v>
      </c>
      <c r="G5" s="8" t="s">
        <v>329</v>
      </c>
      <c r="H5" s="8" t="s">
        <v>327</v>
      </c>
      <c r="I5" s="8" t="s">
        <v>328</v>
      </c>
      <c r="J5" s="8" t="s">
        <v>329</v>
      </c>
      <c r="K5" s="8" t="s">
        <v>327</v>
      </c>
      <c r="L5" s="8" t="s">
        <v>328</v>
      </c>
      <c r="M5" s="8" t="s">
        <v>329</v>
      </c>
      <c r="N5" s="8" t="s">
        <v>330</v>
      </c>
      <c r="O5" s="8" t="s">
        <v>331</v>
      </c>
      <c r="P5" s="308"/>
      <c r="Q5" s="309"/>
      <c r="R5" s="8" t="s">
        <v>332</v>
      </c>
      <c r="S5" s="8" t="s">
        <v>333</v>
      </c>
      <c r="T5" s="309"/>
    </row>
    <row r="6" spans="1:20" s="2" customFormat="1" ht="12.75">
      <c r="A6" s="10" t="s">
        <v>334</v>
      </c>
      <c r="B6" s="10" t="s">
        <v>335</v>
      </c>
      <c r="C6" s="10" t="s">
        <v>336</v>
      </c>
      <c r="D6" s="11" t="s">
        <v>337</v>
      </c>
      <c r="E6" s="12" t="s">
        <v>338</v>
      </c>
      <c r="F6" s="12" t="s">
        <v>339</v>
      </c>
      <c r="G6" s="12" t="s">
        <v>340</v>
      </c>
      <c r="H6" s="12" t="s">
        <v>341</v>
      </c>
      <c r="I6" s="12" t="s">
        <v>342</v>
      </c>
      <c r="J6" s="12" t="s">
        <v>343</v>
      </c>
      <c r="K6" s="12" t="s">
        <v>344</v>
      </c>
      <c r="L6" s="12" t="s">
        <v>345</v>
      </c>
      <c r="M6" s="12" t="s">
        <v>346</v>
      </c>
      <c r="N6" s="13" t="s">
        <v>347</v>
      </c>
      <c r="O6" s="13" t="s">
        <v>348</v>
      </c>
      <c r="P6" s="161" t="s">
        <v>349</v>
      </c>
      <c r="Q6" s="13" t="s">
        <v>350</v>
      </c>
      <c r="R6" s="13" t="s">
        <v>351</v>
      </c>
      <c r="S6" s="13" t="s">
        <v>352</v>
      </c>
      <c r="T6" s="13" t="s">
        <v>353</v>
      </c>
    </row>
    <row r="7" spans="1:20" ht="16.5" customHeight="1">
      <c r="A7" s="179" t="s">
        <v>354</v>
      </c>
      <c r="B7" s="119" t="s">
        <v>355</v>
      </c>
      <c r="C7" s="180" t="s">
        <v>356</v>
      </c>
      <c r="D7" s="181"/>
      <c r="E7" s="121"/>
      <c r="F7" s="119"/>
      <c r="G7" s="122"/>
      <c r="H7" s="121"/>
      <c r="I7" s="119"/>
      <c r="J7" s="122"/>
      <c r="K7" s="121"/>
      <c r="L7" s="123"/>
      <c r="M7" s="123"/>
      <c r="N7" s="124">
        <f aca="true" t="shared" si="0" ref="N7:S7">N8+N124+N187+N204</f>
        <v>99302.1</v>
      </c>
      <c r="O7" s="124">
        <f t="shared" si="0"/>
        <v>79668.7</v>
      </c>
      <c r="P7" s="165">
        <f t="shared" si="0"/>
        <v>87024.11999999998</v>
      </c>
      <c r="Q7" s="124">
        <f t="shared" si="0"/>
        <v>46160.0784</v>
      </c>
      <c r="R7" s="124">
        <f t="shared" si="0"/>
        <v>50651.14953599999</v>
      </c>
      <c r="S7" s="124">
        <f t="shared" si="0"/>
        <v>52641.44351743999</v>
      </c>
      <c r="T7" s="182"/>
    </row>
    <row r="8" spans="1:20" ht="63.75">
      <c r="A8" s="183" t="s">
        <v>357</v>
      </c>
      <c r="B8" s="14" t="s">
        <v>358</v>
      </c>
      <c r="C8" s="15" t="s">
        <v>359</v>
      </c>
      <c r="D8" s="15"/>
      <c r="E8" s="16"/>
      <c r="F8" s="14"/>
      <c r="G8" s="17"/>
      <c r="H8" s="16"/>
      <c r="I8" s="14"/>
      <c r="J8" s="17"/>
      <c r="K8" s="16"/>
      <c r="L8" s="18"/>
      <c r="M8" s="18"/>
      <c r="N8" s="107">
        <f aca="true" t="shared" si="1" ref="N8:S8">SUM(N9:N123)</f>
        <v>98050.3</v>
      </c>
      <c r="O8" s="107">
        <f t="shared" si="1"/>
        <v>78487.2</v>
      </c>
      <c r="P8" s="163">
        <f t="shared" si="1"/>
        <v>86011.01999999999</v>
      </c>
      <c r="Q8" s="107">
        <f t="shared" si="1"/>
        <v>45142.1784</v>
      </c>
      <c r="R8" s="107">
        <f t="shared" si="1"/>
        <v>49628.25753599999</v>
      </c>
      <c r="S8" s="107">
        <f t="shared" si="1"/>
        <v>51613.359837439995</v>
      </c>
      <c r="T8" s="184"/>
    </row>
    <row r="9" spans="1:20" ht="9" customHeight="1" hidden="1">
      <c r="A9" s="245" t="s">
        <v>360</v>
      </c>
      <c r="B9" s="313" t="s">
        <v>361</v>
      </c>
      <c r="C9" s="248" t="s">
        <v>362</v>
      </c>
      <c r="D9" s="248" t="s">
        <v>363</v>
      </c>
      <c r="E9" s="20" t="s">
        <v>364</v>
      </c>
      <c r="F9" s="21" t="s">
        <v>365</v>
      </c>
      <c r="G9" s="21" t="s">
        <v>366</v>
      </c>
      <c r="H9" s="22"/>
      <c r="I9" s="23"/>
      <c r="J9" s="24"/>
      <c r="K9" s="22"/>
      <c r="L9" s="25"/>
      <c r="M9" s="25"/>
      <c r="N9" s="67"/>
      <c r="O9" s="67"/>
      <c r="P9" s="156"/>
      <c r="Q9" s="67"/>
      <c r="R9" s="67"/>
      <c r="S9" s="67"/>
      <c r="T9" s="178"/>
    </row>
    <row r="10" spans="1:20" ht="60" customHeight="1">
      <c r="A10" s="312"/>
      <c r="B10" s="314"/>
      <c r="C10" s="316"/>
      <c r="D10" s="249"/>
      <c r="E10" s="225" t="s">
        <v>364</v>
      </c>
      <c r="F10" s="276" t="s">
        <v>367</v>
      </c>
      <c r="G10" s="276" t="s">
        <v>366</v>
      </c>
      <c r="H10" s="48" t="s">
        <v>368</v>
      </c>
      <c r="I10" s="47" t="s">
        <v>369</v>
      </c>
      <c r="J10" s="66" t="s">
        <v>370</v>
      </c>
      <c r="K10" s="282" t="s">
        <v>371</v>
      </c>
      <c r="L10" s="283"/>
      <c r="M10" s="58" t="s">
        <v>372</v>
      </c>
      <c r="N10" s="263">
        <f>10164.6</f>
        <v>10164.6</v>
      </c>
      <c r="O10" s="263">
        <f>9923.7</f>
        <v>9923.7</v>
      </c>
      <c r="P10" s="266">
        <v>10857.2</v>
      </c>
      <c r="Q10" s="240">
        <f>P10*1.04</f>
        <v>11291.488000000001</v>
      </c>
      <c r="R10" s="240">
        <f>Q10*1.04</f>
        <v>11743.147520000002</v>
      </c>
      <c r="S10" s="240">
        <f>R10*1.04</f>
        <v>12212.873420800002</v>
      </c>
      <c r="T10" s="312"/>
    </row>
    <row r="11" spans="1:20" ht="51">
      <c r="A11" s="312"/>
      <c r="B11" s="314"/>
      <c r="C11" s="316"/>
      <c r="D11" s="249"/>
      <c r="E11" s="225"/>
      <c r="F11" s="276"/>
      <c r="G11" s="276"/>
      <c r="H11" s="303" t="s">
        <v>309</v>
      </c>
      <c r="I11" s="242" t="s">
        <v>414</v>
      </c>
      <c r="J11" s="301" t="s">
        <v>413</v>
      </c>
      <c r="K11" s="282" t="s">
        <v>375</v>
      </c>
      <c r="L11" s="283"/>
      <c r="M11" s="58" t="s">
        <v>372</v>
      </c>
      <c r="N11" s="263"/>
      <c r="O11" s="263"/>
      <c r="P11" s="266"/>
      <c r="Q11" s="240"/>
      <c r="R11" s="240"/>
      <c r="S11" s="240"/>
      <c r="T11" s="312"/>
    </row>
    <row r="12" spans="1:20" ht="63" customHeight="1">
      <c r="A12" s="312"/>
      <c r="B12" s="314"/>
      <c r="C12" s="316"/>
      <c r="D12" s="249"/>
      <c r="E12" s="225"/>
      <c r="F12" s="225"/>
      <c r="G12" s="225"/>
      <c r="H12" s="304"/>
      <c r="I12" s="243"/>
      <c r="J12" s="276"/>
      <c r="K12" s="282" t="s">
        <v>376</v>
      </c>
      <c r="L12" s="283"/>
      <c r="M12" s="58" t="s">
        <v>377</v>
      </c>
      <c r="N12" s="263"/>
      <c r="O12" s="263"/>
      <c r="P12" s="266"/>
      <c r="Q12" s="240"/>
      <c r="R12" s="240"/>
      <c r="S12" s="240"/>
      <c r="T12" s="312"/>
    </row>
    <row r="13" spans="1:20" ht="67.5" customHeight="1">
      <c r="A13" s="312"/>
      <c r="B13" s="314"/>
      <c r="C13" s="316"/>
      <c r="D13" s="249"/>
      <c r="E13" s="225"/>
      <c r="F13" s="225"/>
      <c r="G13" s="225"/>
      <c r="H13" s="275"/>
      <c r="I13" s="244"/>
      <c r="J13" s="302"/>
      <c r="K13" s="86" t="s">
        <v>378</v>
      </c>
      <c r="L13" s="42"/>
      <c r="M13" s="46" t="s">
        <v>379</v>
      </c>
      <c r="N13" s="263"/>
      <c r="O13" s="263"/>
      <c r="P13" s="266"/>
      <c r="Q13" s="240"/>
      <c r="R13" s="240"/>
      <c r="S13" s="240"/>
      <c r="T13" s="312"/>
    </row>
    <row r="14" spans="1:20" ht="50.25" customHeight="1">
      <c r="A14" s="312"/>
      <c r="B14" s="314"/>
      <c r="C14" s="316"/>
      <c r="D14" s="249"/>
      <c r="E14" s="225"/>
      <c r="F14" s="225"/>
      <c r="G14" s="225"/>
      <c r="H14" s="227" t="s">
        <v>391</v>
      </c>
      <c r="I14" s="243" t="s">
        <v>414</v>
      </c>
      <c r="J14" s="225" t="s">
        <v>392</v>
      </c>
      <c r="K14" s="277" t="s">
        <v>380</v>
      </c>
      <c r="L14" s="301" t="s">
        <v>381</v>
      </c>
      <c r="M14" s="297" t="s">
        <v>497</v>
      </c>
      <c r="N14" s="263"/>
      <c r="O14" s="263"/>
      <c r="P14" s="266"/>
      <c r="Q14" s="240"/>
      <c r="R14" s="240"/>
      <c r="S14" s="240"/>
      <c r="T14" s="312"/>
    </row>
    <row r="15" spans="1:20" ht="39.75" customHeight="1">
      <c r="A15" s="312"/>
      <c r="B15" s="314"/>
      <c r="C15" s="316"/>
      <c r="D15" s="249"/>
      <c r="E15" s="225"/>
      <c r="F15" s="225"/>
      <c r="G15" s="225"/>
      <c r="H15" s="227"/>
      <c r="I15" s="243"/>
      <c r="J15" s="225"/>
      <c r="K15" s="278"/>
      <c r="L15" s="302"/>
      <c r="M15" s="298" t="s">
        <v>598</v>
      </c>
      <c r="N15" s="263"/>
      <c r="O15" s="263"/>
      <c r="P15" s="266"/>
      <c r="Q15" s="240"/>
      <c r="R15" s="240"/>
      <c r="S15" s="240"/>
      <c r="T15" s="312"/>
    </row>
    <row r="16" spans="1:20" ht="74.25" customHeight="1">
      <c r="A16" s="312"/>
      <c r="B16" s="314"/>
      <c r="C16" s="316"/>
      <c r="D16" s="249"/>
      <c r="E16" s="225"/>
      <c r="F16" s="225"/>
      <c r="G16" s="225"/>
      <c r="H16" s="227"/>
      <c r="I16" s="243"/>
      <c r="J16" s="225"/>
      <c r="K16" s="288" t="s">
        <v>485</v>
      </c>
      <c r="L16" s="283" t="s">
        <v>207</v>
      </c>
      <c r="M16" s="289" t="s">
        <v>472</v>
      </c>
      <c r="N16" s="263"/>
      <c r="O16" s="263"/>
      <c r="P16" s="266"/>
      <c r="Q16" s="240"/>
      <c r="R16" s="240"/>
      <c r="S16" s="240"/>
      <c r="T16" s="312"/>
    </row>
    <row r="17" spans="1:20" ht="96.75" customHeight="1">
      <c r="A17" s="305"/>
      <c r="B17" s="315"/>
      <c r="C17" s="317"/>
      <c r="D17" s="250"/>
      <c r="E17" s="226"/>
      <c r="F17" s="226"/>
      <c r="G17" s="226"/>
      <c r="H17" s="228"/>
      <c r="I17" s="244"/>
      <c r="J17" s="226"/>
      <c r="K17" s="207" t="s">
        <v>593</v>
      </c>
      <c r="L17" s="41" t="s">
        <v>207</v>
      </c>
      <c r="M17" s="207" t="s">
        <v>599</v>
      </c>
      <c r="N17" s="264"/>
      <c r="O17" s="264"/>
      <c r="P17" s="267"/>
      <c r="Q17" s="241"/>
      <c r="R17" s="241"/>
      <c r="S17" s="241"/>
      <c r="T17" s="305"/>
    </row>
    <row r="18" spans="1:20" ht="45.75" customHeight="1" hidden="1">
      <c r="A18" s="328" t="s">
        <v>382</v>
      </c>
      <c r="B18" s="330" t="s">
        <v>383</v>
      </c>
      <c r="C18" s="245" t="s">
        <v>384</v>
      </c>
      <c r="D18" s="245" t="s">
        <v>385</v>
      </c>
      <c r="E18" s="21"/>
      <c r="F18" s="23"/>
      <c r="G18" s="24"/>
      <c r="H18" s="22"/>
      <c r="I18" s="23"/>
      <c r="J18" s="24"/>
      <c r="K18" s="44"/>
      <c r="L18" s="45"/>
      <c r="M18" s="45"/>
      <c r="N18" s="67"/>
      <c r="O18" s="67"/>
      <c r="P18" s="156"/>
      <c r="Q18" s="67"/>
      <c r="R18" s="177"/>
      <c r="S18" s="177"/>
      <c r="T18" s="178"/>
    </row>
    <row r="19" spans="1:20" ht="76.5" customHeight="1" hidden="1">
      <c r="A19" s="329"/>
      <c r="B19" s="331"/>
      <c r="C19" s="305"/>
      <c r="D19" s="226"/>
      <c r="E19" s="46" t="s">
        <v>386</v>
      </c>
      <c r="F19" s="47" t="s">
        <v>387</v>
      </c>
      <c r="G19" s="53" t="s">
        <v>388</v>
      </c>
      <c r="H19" s="54" t="s">
        <v>389</v>
      </c>
      <c r="I19" s="47"/>
      <c r="J19" s="53"/>
      <c r="K19" s="54"/>
      <c r="L19" s="55"/>
      <c r="M19" s="55"/>
      <c r="N19" s="43"/>
      <c r="O19" s="43"/>
      <c r="P19" s="158"/>
      <c r="Q19" s="43"/>
      <c r="R19" s="198"/>
      <c r="S19" s="198"/>
      <c r="T19" s="170"/>
    </row>
    <row r="20" spans="1:20" ht="89.25" customHeight="1" hidden="1">
      <c r="A20" s="186" t="s">
        <v>390</v>
      </c>
      <c r="B20" s="56" t="s">
        <v>400</v>
      </c>
      <c r="C20" s="57" t="s">
        <v>401</v>
      </c>
      <c r="D20" s="57"/>
      <c r="E20" s="58"/>
      <c r="F20" s="56"/>
      <c r="G20" s="59"/>
      <c r="H20" s="60"/>
      <c r="I20" s="56"/>
      <c r="J20" s="59"/>
      <c r="K20" s="60"/>
      <c r="L20" s="61"/>
      <c r="M20" s="61"/>
      <c r="N20" s="77"/>
      <c r="O20" s="77"/>
      <c r="P20" s="162"/>
      <c r="Q20" s="77"/>
      <c r="R20" s="201"/>
      <c r="S20" s="201"/>
      <c r="T20" s="187"/>
    </row>
    <row r="21" spans="1:20" ht="21" customHeight="1">
      <c r="A21" s="328" t="s">
        <v>402</v>
      </c>
      <c r="B21" s="330" t="s">
        <v>403</v>
      </c>
      <c r="C21" s="248" t="s">
        <v>404</v>
      </c>
      <c r="D21" s="248" t="s">
        <v>405</v>
      </c>
      <c r="E21" s="301" t="s">
        <v>386</v>
      </c>
      <c r="F21" s="301" t="s">
        <v>387</v>
      </c>
      <c r="G21" s="301" t="s">
        <v>388</v>
      </c>
      <c r="H21" s="303" t="s">
        <v>410</v>
      </c>
      <c r="I21" s="251" t="s">
        <v>411</v>
      </c>
      <c r="J21" s="279" t="s">
        <v>412</v>
      </c>
      <c r="K21" s="22"/>
      <c r="L21" s="25"/>
      <c r="M21" s="25"/>
      <c r="N21" s="67"/>
      <c r="O21" s="67"/>
      <c r="P21" s="203"/>
      <c r="Q21" s="177"/>
      <c r="R21" s="177"/>
      <c r="S21" s="177"/>
      <c r="T21" s="178"/>
    </row>
    <row r="22" spans="1:20" ht="95.25" customHeight="1">
      <c r="A22" s="329"/>
      <c r="B22" s="331"/>
      <c r="C22" s="317"/>
      <c r="D22" s="317"/>
      <c r="E22" s="302"/>
      <c r="F22" s="302"/>
      <c r="G22" s="302"/>
      <c r="H22" s="275"/>
      <c r="I22" s="259"/>
      <c r="J22" s="280"/>
      <c r="K22" s="288" t="s">
        <v>485</v>
      </c>
      <c r="L22" s="283" t="s">
        <v>92</v>
      </c>
      <c r="M22" s="289" t="s">
        <v>472</v>
      </c>
      <c r="N22" s="43">
        <v>455.1</v>
      </c>
      <c r="O22" s="43">
        <v>455.1</v>
      </c>
      <c r="P22" s="199">
        <v>0</v>
      </c>
      <c r="Q22" s="198">
        <v>0</v>
      </c>
      <c r="R22" s="198">
        <v>0</v>
      </c>
      <c r="S22" s="198">
        <v>0</v>
      </c>
      <c r="T22" s="170"/>
    </row>
    <row r="23" spans="1:20" ht="102" customHeight="1" hidden="1">
      <c r="A23" s="186" t="s">
        <v>406</v>
      </c>
      <c r="B23" s="56" t="s">
        <v>407</v>
      </c>
      <c r="C23" s="57" t="s">
        <v>408</v>
      </c>
      <c r="D23" s="57"/>
      <c r="E23" s="58"/>
      <c r="F23" s="56"/>
      <c r="G23" s="59"/>
      <c r="H23" s="172"/>
      <c r="I23" s="92"/>
      <c r="J23" s="95"/>
      <c r="K23" s="60"/>
      <c r="L23" s="61"/>
      <c r="M23" s="61"/>
      <c r="N23" s="77"/>
      <c r="O23" s="77"/>
      <c r="P23" s="162"/>
      <c r="Q23" s="77"/>
      <c r="R23" s="77"/>
      <c r="S23" s="77"/>
      <c r="T23" s="187"/>
    </row>
    <row r="24" spans="1:20" ht="12.75" customHeight="1" hidden="1">
      <c r="A24" s="328" t="s">
        <v>409</v>
      </c>
      <c r="B24" s="330" t="s">
        <v>415</v>
      </c>
      <c r="C24" s="245" t="s">
        <v>416</v>
      </c>
      <c r="D24" s="245" t="s">
        <v>417</v>
      </c>
      <c r="E24" s="21"/>
      <c r="F24" s="23"/>
      <c r="G24" s="24"/>
      <c r="H24" s="173"/>
      <c r="I24" s="92"/>
      <c r="J24" s="95"/>
      <c r="K24" s="22"/>
      <c r="L24" s="25"/>
      <c r="M24" s="25"/>
      <c r="N24" s="67"/>
      <c r="O24" s="67"/>
      <c r="P24" s="156"/>
      <c r="Q24" s="67"/>
      <c r="R24" s="67"/>
      <c r="S24" s="67"/>
      <c r="T24" s="178"/>
    </row>
    <row r="25" spans="1:20" ht="76.5" customHeight="1" hidden="1">
      <c r="A25" s="332"/>
      <c r="B25" s="333"/>
      <c r="C25" s="312"/>
      <c r="D25" s="225"/>
      <c r="E25" s="28" t="s">
        <v>386</v>
      </c>
      <c r="F25" s="30" t="s">
        <v>387</v>
      </c>
      <c r="G25" s="62" t="s">
        <v>388</v>
      </c>
      <c r="H25" s="44" t="s">
        <v>389</v>
      </c>
      <c r="I25" s="30"/>
      <c r="J25" s="62"/>
      <c r="K25" s="44"/>
      <c r="L25" s="45"/>
      <c r="M25" s="45"/>
      <c r="N25" s="34"/>
      <c r="O25" s="34"/>
      <c r="P25" s="157"/>
      <c r="Q25" s="34"/>
      <c r="R25" s="34"/>
      <c r="S25" s="34"/>
      <c r="T25" s="171"/>
    </row>
    <row r="26" spans="1:20" ht="51" customHeight="1" hidden="1">
      <c r="A26" s="329"/>
      <c r="B26" s="331"/>
      <c r="C26" s="305"/>
      <c r="D26" s="226"/>
      <c r="E26" s="46" t="s">
        <v>418</v>
      </c>
      <c r="F26" s="47" t="s">
        <v>419</v>
      </c>
      <c r="G26" s="53" t="s">
        <v>420</v>
      </c>
      <c r="H26" s="54" t="s">
        <v>389</v>
      </c>
      <c r="I26" s="47"/>
      <c r="J26" s="53"/>
      <c r="K26" s="44"/>
      <c r="L26" s="45"/>
      <c r="M26" s="45"/>
      <c r="N26" s="43"/>
      <c r="O26" s="43"/>
      <c r="P26" s="158"/>
      <c r="Q26" s="43"/>
      <c r="R26" s="43"/>
      <c r="S26" s="43"/>
      <c r="T26" s="170"/>
    </row>
    <row r="27" spans="1:20" ht="69" customHeight="1" hidden="1">
      <c r="A27" s="334" t="s">
        <v>421</v>
      </c>
      <c r="B27" s="313" t="s">
        <v>422</v>
      </c>
      <c r="C27" s="248" t="s">
        <v>423</v>
      </c>
      <c r="D27" s="248" t="s">
        <v>424</v>
      </c>
      <c r="E27" s="21"/>
      <c r="F27" s="23"/>
      <c r="G27" s="24"/>
      <c r="H27" s="22"/>
      <c r="I27" s="23"/>
      <c r="J27" s="63"/>
      <c r="K27" s="49" t="s">
        <v>425</v>
      </c>
      <c r="L27" s="25"/>
      <c r="M27" s="137" t="s">
        <v>426</v>
      </c>
      <c r="N27" s="67"/>
      <c r="O27" s="67"/>
      <c r="P27" s="156"/>
      <c r="Q27" s="67"/>
      <c r="R27" s="67"/>
      <c r="S27" s="67"/>
      <c r="T27" s="178"/>
    </row>
    <row r="28" spans="1:20" ht="68.25" customHeight="1">
      <c r="A28" s="335"/>
      <c r="B28" s="314"/>
      <c r="C28" s="316"/>
      <c r="D28" s="316"/>
      <c r="E28" s="46" t="s">
        <v>418</v>
      </c>
      <c r="F28" s="53" t="s">
        <v>419</v>
      </c>
      <c r="G28" s="53" t="s">
        <v>420</v>
      </c>
      <c r="H28" s="44" t="s">
        <v>389</v>
      </c>
      <c r="I28" s="30"/>
      <c r="J28" s="31"/>
      <c r="K28" s="284" t="s">
        <v>427</v>
      </c>
      <c r="L28" s="55"/>
      <c r="M28" s="285" t="s">
        <v>428</v>
      </c>
      <c r="N28" s="263">
        <v>464.2</v>
      </c>
      <c r="O28" s="263">
        <v>366.3</v>
      </c>
      <c r="P28" s="266">
        <v>500</v>
      </c>
      <c r="Q28" s="240">
        <f>500</f>
        <v>500</v>
      </c>
      <c r="R28" s="240">
        <f>Q28*1.04</f>
        <v>520</v>
      </c>
      <c r="S28" s="240">
        <f>R28*1.04</f>
        <v>540.8000000000001</v>
      </c>
      <c r="T28" s="312"/>
    </row>
    <row r="29" spans="1:20" ht="89.25" customHeight="1">
      <c r="A29" s="278"/>
      <c r="B29" s="315"/>
      <c r="C29" s="317"/>
      <c r="D29" s="317"/>
      <c r="E29" s="46" t="s">
        <v>386</v>
      </c>
      <c r="F29" s="46" t="s">
        <v>387</v>
      </c>
      <c r="G29" s="46" t="s">
        <v>388</v>
      </c>
      <c r="H29" s="54" t="s">
        <v>389</v>
      </c>
      <c r="I29" s="47"/>
      <c r="J29" s="66"/>
      <c r="K29" s="82" t="s">
        <v>52</v>
      </c>
      <c r="L29" s="41"/>
      <c r="M29" s="286" t="s">
        <v>53</v>
      </c>
      <c r="N29" s="264"/>
      <c r="O29" s="264"/>
      <c r="P29" s="267"/>
      <c r="Q29" s="241"/>
      <c r="R29" s="241"/>
      <c r="S29" s="241"/>
      <c r="T29" s="305"/>
    </row>
    <row r="30" spans="1:20" ht="12.75">
      <c r="A30" s="334" t="s">
        <v>429</v>
      </c>
      <c r="B30" s="313" t="s">
        <v>430</v>
      </c>
      <c r="C30" s="248" t="s">
        <v>431</v>
      </c>
      <c r="D30" s="248" t="s">
        <v>34</v>
      </c>
      <c r="E30" s="301" t="s">
        <v>386</v>
      </c>
      <c r="F30" s="301" t="s">
        <v>433</v>
      </c>
      <c r="G30" s="301" t="s">
        <v>434</v>
      </c>
      <c r="H30" s="22"/>
      <c r="I30" s="23"/>
      <c r="J30" s="24"/>
      <c r="K30" s="304" t="s">
        <v>432</v>
      </c>
      <c r="L30" s="243"/>
      <c r="M30" s="276" t="s">
        <v>372</v>
      </c>
      <c r="N30" s="262">
        <v>468.3</v>
      </c>
      <c r="O30" s="262">
        <v>48.9</v>
      </c>
      <c r="P30" s="265">
        <v>384.5</v>
      </c>
      <c r="Q30" s="240">
        <f>384.5</f>
        <v>384.5</v>
      </c>
      <c r="R30" s="240">
        <f>286.3</f>
        <v>286.3</v>
      </c>
      <c r="S30" s="240">
        <f>R30*1.04</f>
        <v>297.752</v>
      </c>
      <c r="T30" s="281"/>
    </row>
    <row r="31" spans="1:20" ht="93.75" customHeight="1">
      <c r="A31" s="278"/>
      <c r="B31" s="315"/>
      <c r="C31" s="317"/>
      <c r="D31" s="250"/>
      <c r="E31" s="302"/>
      <c r="F31" s="302"/>
      <c r="G31" s="302"/>
      <c r="H31" s="54" t="s">
        <v>389</v>
      </c>
      <c r="I31" s="47"/>
      <c r="J31" s="53"/>
      <c r="K31" s="275"/>
      <c r="L31" s="244"/>
      <c r="M31" s="302"/>
      <c r="N31" s="264"/>
      <c r="O31" s="264"/>
      <c r="P31" s="267"/>
      <c r="Q31" s="241"/>
      <c r="R31" s="241"/>
      <c r="S31" s="241"/>
      <c r="T31" s="261"/>
    </row>
    <row r="32" spans="1:20" ht="25.5" customHeight="1" hidden="1">
      <c r="A32" s="186" t="s">
        <v>435</v>
      </c>
      <c r="B32" s="56" t="s">
        <v>436</v>
      </c>
      <c r="C32" s="57" t="s">
        <v>437</v>
      </c>
      <c r="D32" s="57"/>
      <c r="E32" s="58"/>
      <c r="F32" s="89"/>
      <c r="G32" s="58"/>
      <c r="H32" s="60"/>
      <c r="I32" s="56"/>
      <c r="J32" s="59"/>
      <c r="K32" s="22"/>
      <c r="L32" s="25"/>
      <c r="M32" s="21"/>
      <c r="N32" s="77"/>
      <c r="O32" s="77"/>
      <c r="P32" s="162"/>
      <c r="Q32" s="77"/>
      <c r="R32" s="77"/>
      <c r="S32" s="77"/>
      <c r="T32" s="187"/>
    </row>
    <row r="33" spans="1:20" ht="69.75" customHeight="1">
      <c r="A33" s="334" t="s">
        <v>438</v>
      </c>
      <c r="B33" s="313" t="s">
        <v>439</v>
      </c>
      <c r="C33" s="248" t="s">
        <v>440</v>
      </c>
      <c r="D33" s="248" t="s">
        <v>424</v>
      </c>
      <c r="E33" s="301" t="s">
        <v>386</v>
      </c>
      <c r="F33" s="301" t="s">
        <v>433</v>
      </c>
      <c r="G33" s="301" t="s">
        <v>434</v>
      </c>
      <c r="H33" s="22"/>
      <c r="I33" s="23"/>
      <c r="J33" s="63"/>
      <c r="K33" s="273" t="s">
        <v>441</v>
      </c>
      <c r="L33" s="274"/>
      <c r="M33" s="287" t="s">
        <v>442</v>
      </c>
      <c r="N33" s="262">
        <f>639.6</f>
        <v>639.6</v>
      </c>
      <c r="O33" s="262">
        <v>319.1</v>
      </c>
      <c r="P33" s="265">
        <v>582.34</v>
      </c>
      <c r="Q33" s="240">
        <f>290</f>
        <v>290</v>
      </c>
      <c r="R33" s="240">
        <f>Q33*1.04</f>
        <v>301.6</v>
      </c>
      <c r="S33" s="240">
        <f>R33*1.04</f>
        <v>313.66400000000004</v>
      </c>
      <c r="T33" s="281"/>
    </row>
    <row r="34" spans="1:20" ht="90" customHeight="1">
      <c r="A34" s="278"/>
      <c r="B34" s="315"/>
      <c r="C34" s="317"/>
      <c r="D34" s="250"/>
      <c r="E34" s="302"/>
      <c r="F34" s="302"/>
      <c r="G34" s="302"/>
      <c r="H34" s="54" t="s">
        <v>389</v>
      </c>
      <c r="I34" s="30"/>
      <c r="J34" s="31"/>
      <c r="K34" s="50" t="s">
        <v>443</v>
      </c>
      <c r="L34" s="65"/>
      <c r="M34" s="28" t="s">
        <v>444</v>
      </c>
      <c r="N34" s="264"/>
      <c r="O34" s="264"/>
      <c r="P34" s="267"/>
      <c r="Q34" s="241"/>
      <c r="R34" s="241"/>
      <c r="S34" s="241"/>
      <c r="T34" s="261"/>
    </row>
    <row r="35" spans="1:20" ht="12.75">
      <c r="A35" s="334" t="s">
        <v>445</v>
      </c>
      <c r="B35" s="313" t="s">
        <v>446</v>
      </c>
      <c r="C35" s="248" t="s">
        <v>447</v>
      </c>
      <c r="D35" s="248" t="s">
        <v>301</v>
      </c>
      <c r="E35" s="21"/>
      <c r="F35" s="23"/>
      <c r="G35" s="24"/>
      <c r="H35" s="340" t="s">
        <v>448</v>
      </c>
      <c r="I35" s="23"/>
      <c r="J35" s="24"/>
      <c r="K35" s="68"/>
      <c r="L35" s="64"/>
      <c r="M35" s="25"/>
      <c r="N35" s="262">
        <f>7625.2</f>
        <v>7625.2</v>
      </c>
      <c r="O35" s="262">
        <v>6672.7</v>
      </c>
      <c r="P35" s="265">
        <v>4</v>
      </c>
      <c r="Q35" s="239">
        <f>4</f>
        <v>4</v>
      </c>
      <c r="R35" s="239">
        <f>3500</f>
        <v>3500</v>
      </c>
      <c r="S35" s="239">
        <f>R35*1.04</f>
        <v>3640</v>
      </c>
      <c r="T35" s="281"/>
    </row>
    <row r="36" spans="1:20" ht="103.5" customHeight="1">
      <c r="A36" s="335"/>
      <c r="B36" s="314"/>
      <c r="C36" s="316"/>
      <c r="D36" s="249"/>
      <c r="E36" s="46" t="s">
        <v>386</v>
      </c>
      <c r="F36" s="47" t="s">
        <v>433</v>
      </c>
      <c r="G36" s="53" t="s">
        <v>434</v>
      </c>
      <c r="H36" s="341"/>
      <c r="I36" s="47" t="s">
        <v>449</v>
      </c>
      <c r="J36" s="53" t="s">
        <v>450</v>
      </c>
      <c r="K36" s="86" t="s">
        <v>451</v>
      </c>
      <c r="L36" s="42"/>
      <c r="M36" s="46" t="s">
        <v>452</v>
      </c>
      <c r="N36" s="263"/>
      <c r="O36" s="263"/>
      <c r="P36" s="266"/>
      <c r="Q36" s="240"/>
      <c r="R36" s="240"/>
      <c r="S36" s="240"/>
      <c r="T36" s="260"/>
    </row>
    <row r="37" spans="1:20" ht="93" customHeight="1">
      <c r="A37" s="335"/>
      <c r="B37" s="314"/>
      <c r="C37" s="316"/>
      <c r="D37" s="249"/>
      <c r="E37" s="58" t="s">
        <v>463</v>
      </c>
      <c r="F37" s="89" t="s">
        <v>468</v>
      </c>
      <c r="G37" s="58" t="s">
        <v>388</v>
      </c>
      <c r="H37" s="273" t="s">
        <v>464</v>
      </c>
      <c r="I37" s="56" t="s">
        <v>465</v>
      </c>
      <c r="J37" s="59" t="s">
        <v>466</v>
      </c>
      <c r="K37" s="288" t="s">
        <v>485</v>
      </c>
      <c r="L37" s="58" t="s">
        <v>209</v>
      </c>
      <c r="M37" s="289" t="s">
        <v>472</v>
      </c>
      <c r="N37" s="263"/>
      <c r="O37" s="263"/>
      <c r="P37" s="266"/>
      <c r="Q37" s="240"/>
      <c r="R37" s="240"/>
      <c r="S37" s="240"/>
      <c r="T37" s="260"/>
    </row>
    <row r="38" spans="1:20" ht="72" customHeight="1">
      <c r="A38" s="335"/>
      <c r="B38" s="314"/>
      <c r="C38" s="316"/>
      <c r="D38" s="249"/>
      <c r="E38" s="235"/>
      <c r="F38" s="138" t="s">
        <v>512</v>
      </c>
      <c r="G38" s="139" t="s">
        <v>620</v>
      </c>
      <c r="H38" s="290" t="s">
        <v>471</v>
      </c>
      <c r="I38" s="56" t="s">
        <v>369</v>
      </c>
      <c r="J38" s="59" t="s">
        <v>230</v>
      </c>
      <c r="K38" s="291" t="s">
        <v>593</v>
      </c>
      <c r="L38" s="58" t="s">
        <v>209</v>
      </c>
      <c r="M38" s="289" t="s">
        <v>594</v>
      </c>
      <c r="N38" s="263"/>
      <c r="O38" s="263"/>
      <c r="P38" s="266"/>
      <c r="Q38" s="240"/>
      <c r="R38" s="240"/>
      <c r="S38" s="240"/>
      <c r="T38" s="260"/>
    </row>
    <row r="39" spans="1:20" ht="71.25" customHeight="1">
      <c r="A39" s="228"/>
      <c r="B39" s="338"/>
      <c r="C39" s="317"/>
      <c r="D39" s="317"/>
      <c r="E39" s="270"/>
      <c r="F39" s="138"/>
      <c r="G39" s="139"/>
      <c r="H39" s="70" t="s">
        <v>393</v>
      </c>
      <c r="I39" s="47"/>
      <c r="J39" s="53" t="s">
        <v>592</v>
      </c>
      <c r="K39" s="52"/>
      <c r="L39" s="71"/>
      <c r="M39" s="72"/>
      <c r="N39" s="226"/>
      <c r="O39" s="226"/>
      <c r="P39" s="342"/>
      <c r="Q39" s="317"/>
      <c r="R39" s="241"/>
      <c r="S39" s="241"/>
      <c r="T39" s="254"/>
    </row>
    <row r="40" spans="1:20" ht="72.75" customHeight="1">
      <c r="A40" s="334" t="s">
        <v>473</v>
      </c>
      <c r="B40" s="313" t="s">
        <v>474</v>
      </c>
      <c r="C40" s="248" t="s">
        <v>475</v>
      </c>
      <c r="D40" s="248" t="s">
        <v>36</v>
      </c>
      <c r="E40" s="303" t="s">
        <v>386</v>
      </c>
      <c r="F40" s="301" t="s">
        <v>433</v>
      </c>
      <c r="G40" s="301" t="s">
        <v>434</v>
      </c>
      <c r="H40" s="303" t="s">
        <v>476</v>
      </c>
      <c r="I40" s="363" t="s">
        <v>477</v>
      </c>
      <c r="J40" s="301" t="s">
        <v>478</v>
      </c>
      <c r="K40" s="340" t="s">
        <v>205</v>
      </c>
      <c r="L40" s="367"/>
      <c r="M40" s="301" t="s">
        <v>206</v>
      </c>
      <c r="N40" s="262">
        <v>15762</v>
      </c>
      <c r="O40" s="262">
        <v>14974.7</v>
      </c>
      <c r="P40" s="265">
        <v>14336.44</v>
      </c>
      <c r="Q40" s="239">
        <f>P40*1.04</f>
        <v>14909.8976</v>
      </c>
      <c r="R40" s="239">
        <f>Q40*1.04</f>
        <v>15506.293504000001</v>
      </c>
      <c r="S40" s="239">
        <f>R40*1.04</f>
        <v>16126.545244160001</v>
      </c>
      <c r="T40" s="281"/>
    </row>
    <row r="41" spans="1:20" ht="87.75" customHeight="1">
      <c r="A41" s="336"/>
      <c r="B41" s="337"/>
      <c r="C41" s="249"/>
      <c r="D41" s="249"/>
      <c r="E41" s="304"/>
      <c r="F41" s="276"/>
      <c r="G41" s="276"/>
      <c r="H41" s="229"/>
      <c r="I41" s="364"/>
      <c r="J41" s="225"/>
      <c r="K41" s="366"/>
      <c r="L41" s="368"/>
      <c r="M41" s="305"/>
      <c r="N41" s="263"/>
      <c r="O41" s="263"/>
      <c r="P41" s="266"/>
      <c r="Q41" s="240"/>
      <c r="R41" s="240"/>
      <c r="S41" s="240"/>
      <c r="T41" s="260"/>
    </row>
    <row r="42" spans="1:20" ht="72.75" customHeight="1">
      <c r="A42" s="335"/>
      <c r="B42" s="314"/>
      <c r="C42" s="316"/>
      <c r="D42" s="249"/>
      <c r="E42" s="275"/>
      <c r="F42" s="302"/>
      <c r="G42" s="302"/>
      <c r="H42" s="230"/>
      <c r="I42" s="365"/>
      <c r="J42" s="226"/>
      <c r="K42" s="284" t="s">
        <v>481</v>
      </c>
      <c r="L42" s="292"/>
      <c r="M42" s="53" t="s">
        <v>482</v>
      </c>
      <c r="N42" s="263"/>
      <c r="O42" s="263"/>
      <c r="P42" s="266"/>
      <c r="Q42" s="240"/>
      <c r="R42" s="240"/>
      <c r="S42" s="240"/>
      <c r="T42" s="260"/>
    </row>
    <row r="43" spans="1:20" ht="201" customHeight="1">
      <c r="A43" s="335"/>
      <c r="B43" s="314"/>
      <c r="C43" s="316"/>
      <c r="D43" s="249"/>
      <c r="E43" s="88" t="s">
        <v>621</v>
      </c>
      <c r="F43" s="58" t="s">
        <v>622</v>
      </c>
      <c r="G43" s="287">
        <v>39398</v>
      </c>
      <c r="H43" s="205" t="s">
        <v>624</v>
      </c>
      <c r="I43" s="136" t="s">
        <v>225</v>
      </c>
      <c r="J43" s="28" t="s">
        <v>623</v>
      </c>
      <c r="K43" s="282" t="s">
        <v>596</v>
      </c>
      <c r="L43" s="283" t="s">
        <v>398</v>
      </c>
      <c r="M43" s="58" t="s">
        <v>484</v>
      </c>
      <c r="N43" s="263"/>
      <c r="O43" s="263"/>
      <c r="P43" s="266"/>
      <c r="Q43" s="240"/>
      <c r="R43" s="240"/>
      <c r="S43" s="240"/>
      <c r="T43" s="260"/>
    </row>
    <row r="44" spans="1:20" ht="156.75" customHeight="1">
      <c r="A44" s="335"/>
      <c r="B44" s="314"/>
      <c r="C44" s="316"/>
      <c r="D44" s="249"/>
      <c r="E44" s="28"/>
      <c r="F44" s="30"/>
      <c r="G44" s="31"/>
      <c r="H44" s="208" t="s">
        <v>396</v>
      </c>
      <c r="I44" s="209" t="s">
        <v>398</v>
      </c>
      <c r="J44" s="58" t="s">
        <v>399</v>
      </c>
      <c r="K44" s="282" t="s">
        <v>286</v>
      </c>
      <c r="L44" s="283" t="s">
        <v>398</v>
      </c>
      <c r="M44" s="58" t="s">
        <v>287</v>
      </c>
      <c r="N44" s="263"/>
      <c r="O44" s="263"/>
      <c r="P44" s="266"/>
      <c r="Q44" s="240"/>
      <c r="R44" s="240"/>
      <c r="S44" s="240"/>
      <c r="T44" s="260"/>
    </row>
    <row r="45" spans="1:20" ht="97.5" customHeight="1">
      <c r="A45" s="335"/>
      <c r="B45" s="314"/>
      <c r="C45" s="316"/>
      <c r="D45" s="249"/>
      <c r="E45" s="28" t="s">
        <v>389</v>
      </c>
      <c r="F45" s="30"/>
      <c r="G45" s="62"/>
      <c r="H45" s="220" t="s">
        <v>395</v>
      </c>
      <c r="I45" s="223" t="s">
        <v>394</v>
      </c>
      <c r="J45" s="222" t="s">
        <v>397</v>
      </c>
      <c r="K45" s="282" t="s">
        <v>485</v>
      </c>
      <c r="L45" s="283" t="s">
        <v>595</v>
      </c>
      <c r="M45" s="58" t="s">
        <v>472</v>
      </c>
      <c r="N45" s="34"/>
      <c r="O45" s="34"/>
      <c r="P45" s="202"/>
      <c r="Q45" s="200"/>
      <c r="R45" s="200"/>
      <c r="S45" s="200"/>
      <c r="T45" s="171"/>
    </row>
    <row r="46" spans="1:20" ht="87" customHeight="1">
      <c r="A46" s="278"/>
      <c r="B46" s="315"/>
      <c r="C46" s="317"/>
      <c r="D46" s="250"/>
      <c r="E46" s="46" t="s">
        <v>389</v>
      </c>
      <c r="F46" s="47"/>
      <c r="G46" s="66"/>
      <c r="H46" s="221"/>
      <c r="I46" s="224"/>
      <c r="J46" s="254"/>
      <c r="K46" s="48" t="s">
        <v>593</v>
      </c>
      <c r="L46" s="46" t="s">
        <v>595</v>
      </c>
      <c r="M46" s="28" t="s">
        <v>594</v>
      </c>
      <c r="N46" s="43"/>
      <c r="O46" s="43"/>
      <c r="P46" s="199"/>
      <c r="Q46" s="198"/>
      <c r="R46" s="198"/>
      <c r="S46" s="198"/>
      <c r="T46" s="170"/>
    </row>
    <row r="47" spans="1:20" ht="113.25" customHeight="1">
      <c r="A47" s="334" t="s">
        <v>486</v>
      </c>
      <c r="B47" s="303" t="s">
        <v>487</v>
      </c>
      <c r="C47" s="248" t="s">
        <v>488</v>
      </c>
      <c r="D47" s="248" t="s">
        <v>459</v>
      </c>
      <c r="E47" s="58"/>
      <c r="F47" s="56"/>
      <c r="G47" s="59"/>
      <c r="H47" s="282" t="s">
        <v>86</v>
      </c>
      <c r="I47" s="283" t="s">
        <v>490</v>
      </c>
      <c r="J47" s="58" t="s">
        <v>491</v>
      </c>
      <c r="K47" s="377" t="s">
        <v>597</v>
      </c>
      <c r="L47" s="242"/>
      <c r="M47" s="378" t="s">
        <v>530</v>
      </c>
      <c r="N47" s="262">
        <f>41982.6</f>
        <v>41982.6</v>
      </c>
      <c r="O47" s="262">
        <f>27785.7</f>
        <v>27785.7</v>
      </c>
      <c r="P47" s="265">
        <v>40938.2</v>
      </c>
      <c r="Q47" s="239">
        <f>0</f>
        <v>0</v>
      </c>
      <c r="R47" s="239">
        <f>0</f>
        <v>0</v>
      </c>
      <c r="S47" s="239">
        <v>0</v>
      </c>
      <c r="T47" s="281"/>
    </row>
    <row r="48" spans="1:20" ht="144" customHeight="1">
      <c r="A48" s="335"/>
      <c r="B48" s="335"/>
      <c r="C48" s="316"/>
      <c r="D48" s="249"/>
      <c r="E48" s="46" t="s">
        <v>492</v>
      </c>
      <c r="F48" s="46" t="s">
        <v>493</v>
      </c>
      <c r="G48" s="46" t="s">
        <v>494</v>
      </c>
      <c r="H48" s="86" t="s">
        <v>495</v>
      </c>
      <c r="I48" s="42" t="s">
        <v>369</v>
      </c>
      <c r="J48" s="46" t="s">
        <v>496</v>
      </c>
      <c r="K48" s="227"/>
      <c r="L48" s="243"/>
      <c r="M48" s="225"/>
      <c r="N48" s="263"/>
      <c r="O48" s="263"/>
      <c r="P48" s="266"/>
      <c r="Q48" s="240"/>
      <c r="R48" s="240"/>
      <c r="S48" s="240"/>
      <c r="T48" s="260"/>
    </row>
    <row r="49" spans="1:20" ht="96.75" customHeight="1">
      <c r="A49" s="335"/>
      <c r="B49" s="335"/>
      <c r="C49" s="316"/>
      <c r="D49" s="249"/>
      <c r="E49" s="28" t="s">
        <v>386</v>
      </c>
      <c r="F49" s="28" t="s">
        <v>433</v>
      </c>
      <c r="G49" s="28" t="s">
        <v>434</v>
      </c>
      <c r="H49" s="36" t="s">
        <v>555</v>
      </c>
      <c r="I49" s="35" t="s">
        <v>231</v>
      </c>
      <c r="J49" s="28" t="s">
        <v>230</v>
      </c>
      <c r="K49" s="228"/>
      <c r="L49" s="244"/>
      <c r="M49" s="226"/>
      <c r="N49" s="263"/>
      <c r="O49" s="263"/>
      <c r="P49" s="266"/>
      <c r="Q49" s="240"/>
      <c r="R49" s="240"/>
      <c r="S49" s="240"/>
      <c r="T49" s="260"/>
    </row>
    <row r="50" spans="1:20" ht="51" customHeight="1" hidden="1">
      <c r="A50" s="186" t="s">
        <v>498</v>
      </c>
      <c r="B50" s="56" t="s">
        <v>499</v>
      </c>
      <c r="C50" s="57" t="s">
        <v>500</v>
      </c>
      <c r="D50" s="57"/>
      <c r="E50" s="58"/>
      <c r="F50" s="56"/>
      <c r="G50" s="59"/>
      <c r="H50" s="185"/>
      <c r="I50" s="185"/>
      <c r="J50" s="53"/>
      <c r="K50" s="60"/>
      <c r="L50" s="61"/>
      <c r="M50" s="61"/>
      <c r="N50" s="77"/>
      <c r="O50" s="77"/>
      <c r="P50" s="162"/>
      <c r="Q50" s="77"/>
      <c r="R50" s="77"/>
      <c r="S50" s="77"/>
      <c r="T50" s="187"/>
    </row>
    <row r="51" spans="1:20" ht="63.75" customHeight="1" hidden="1">
      <c r="A51" s="186" t="s">
        <v>501</v>
      </c>
      <c r="B51" s="56" t="s">
        <v>502</v>
      </c>
      <c r="C51" s="57" t="s">
        <v>503</v>
      </c>
      <c r="D51" s="57"/>
      <c r="E51" s="58"/>
      <c r="F51" s="56"/>
      <c r="G51" s="59"/>
      <c r="H51" s="60"/>
      <c r="I51" s="56"/>
      <c r="J51" s="59"/>
      <c r="K51" s="60"/>
      <c r="L51" s="61"/>
      <c r="M51" s="61"/>
      <c r="N51" s="77"/>
      <c r="O51" s="77"/>
      <c r="P51" s="162"/>
      <c r="Q51" s="77"/>
      <c r="R51" s="77"/>
      <c r="S51" s="77"/>
      <c r="T51" s="187"/>
    </row>
    <row r="52" spans="1:20" ht="12.75" customHeight="1">
      <c r="A52" s="334" t="s">
        <v>504</v>
      </c>
      <c r="B52" s="313" t="s">
        <v>505</v>
      </c>
      <c r="C52" s="248" t="s">
        <v>506</v>
      </c>
      <c r="D52" s="248" t="s">
        <v>507</v>
      </c>
      <c r="E52" s="21"/>
      <c r="F52" s="23"/>
      <c r="G52" s="24"/>
      <c r="H52" s="22"/>
      <c r="I52" s="23"/>
      <c r="J52" s="24"/>
      <c r="K52" s="22"/>
      <c r="L52" s="25"/>
      <c r="M52" s="25"/>
      <c r="N52" s="262">
        <f>48.6</f>
        <v>48.6</v>
      </c>
      <c r="O52" s="262">
        <v>11.3</v>
      </c>
      <c r="P52" s="265">
        <v>30</v>
      </c>
      <c r="Q52" s="239">
        <f>30</f>
        <v>30</v>
      </c>
      <c r="R52" s="239">
        <f>Q52*1.04</f>
        <v>31.200000000000003</v>
      </c>
      <c r="S52" s="239">
        <f>R52*1.04</f>
        <v>32.44800000000001</v>
      </c>
      <c r="T52" s="281"/>
    </row>
    <row r="53" spans="1:20" ht="132.75" customHeight="1">
      <c r="A53" s="335"/>
      <c r="B53" s="314"/>
      <c r="C53" s="316"/>
      <c r="D53" s="249"/>
      <c r="E53" s="46" t="s">
        <v>508</v>
      </c>
      <c r="F53" s="46" t="s">
        <v>509</v>
      </c>
      <c r="G53" s="46" t="s">
        <v>510</v>
      </c>
      <c r="H53" s="48" t="s">
        <v>511</v>
      </c>
      <c r="I53" s="206" t="s">
        <v>512</v>
      </c>
      <c r="J53" s="46" t="s">
        <v>513</v>
      </c>
      <c r="K53" s="296" t="s">
        <v>516</v>
      </c>
      <c r="L53" s="270"/>
      <c r="M53" s="286" t="s">
        <v>517</v>
      </c>
      <c r="N53" s="263"/>
      <c r="O53" s="263"/>
      <c r="P53" s="266"/>
      <c r="Q53" s="240"/>
      <c r="R53" s="240"/>
      <c r="S53" s="240"/>
      <c r="T53" s="260"/>
    </row>
    <row r="54" spans="1:20" ht="133.5" customHeight="1">
      <c r="A54" s="278"/>
      <c r="B54" s="315"/>
      <c r="C54" s="317"/>
      <c r="D54" s="250"/>
      <c r="E54" s="46" t="s">
        <v>386</v>
      </c>
      <c r="F54" s="46" t="s">
        <v>433</v>
      </c>
      <c r="G54" s="46" t="s">
        <v>434</v>
      </c>
      <c r="H54" s="54" t="s">
        <v>514</v>
      </c>
      <c r="I54" s="46" t="s">
        <v>490</v>
      </c>
      <c r="J54" s="46" t="s">
        <v>515</v>
      </c>
      <c r="K54" s="237"/>
      <c r="L54" s="238"/>
      <c r="M54" s="193"/>
      <c r="N54" s="264"/>
      <c r="O54" s="264"/>
      <c r="P54" s="267"/>
      <c r="Q54" s="241"/>
      <c r="R54" s="241"/>
      <c r="S54" s="241"/>
      <c r="T54" s="261"/>
    </row>
    <row r="55" spans="1:20" ht="12.75">
      <c r="A55" s="334" t="s">
        <v>518</v>
      </c>
      <c r="B55" s="313" t="s">
        <v>519</v>
      </c>
      <c r="C55" s="248" t="s">
        <v>520</v>
      </c>
      <c r="D55" s="347" t="s">
        <v>521</v>
      </c>
      <c r="E55" s="21"/>
      <c r="F55" s="23"/>
      <c r="G55" s="24"/>
      <c r="H55" s="68"/>
      <c r="I55" s="23"/>
      <c r="J55" s="24"/>
      <c r="K55" s="49"/>
      <c r="L55" s="25"/>
      <c r="M55" s="25"/>
      <c r="N55" s="262">
        <f>883.9</f>
        <v>883.9</v>
      </c>
      <c r="O55" s="262">
        <v>831.9</v>
      </c>
      <c r="P55" s="265">
        <f>258.8</f>
        <v>258.8</v>
      </c>
      <c r="Q55" s="239">
        <f>P55*1.04</f>
        <v>269.15200000000004</v>
      </c>
      <c r="R55" s="239">
        <f>Q55*1.04</f>
        <v>279.91808000000003</v>
      </c>
      <c r="S55" s="239">
        <f>R55*1.04</f>
        <v>291.11480320000004</v>
      </c>
      <c r="T55" s="281"/>
    </row>
    <row r="56" spans="1:20" ht="53.25" customHeight="1">
      <c r="A56" s="335"/>
      <c r="B56" s="314"/>
      <c r="C56" s="316"/>
      <c r="D56" s="348"/>
      <c r="E56" s="46" t="s">
        <v>522</v>
      </c>
      <c r="F56" s="46" t="s">
        <v>523</v>
      </c>
      <c r="G56" s="46" t="s">
        <v>524</v>
      </c>
      <c r="H56" s="294" t="s">
        <v>525</v>
      </c>
      <c r="I56" s="46" t="s">
        <v>526</v>
      </c>
      <c r="J56" s="46" t="s">
        <v>527</v>
      </c>
      <c r="K56" s="304" t="s">
        <v>208</v>
      </c>
      <c r="L56" s="276"/>
      <c r="M56" s="276" t="s">
        <v>528</v>
      </c>
      <c r="N56" s="263"/>
      <c r="O56" s="263"/>
      <c r="P56" s="266"/>
      <c r="Q56" s="240"/>
      <c r="R56" s="240"/>
      <c r="S56" s="240"/>
      <c r="T56" s="260"/>
    </row>
    <row r="57" spans="1:20" ht="114.75">
      <c r="A57" s="335"/>
      <c r="B57" s="314"/>
      <c r="C57" s="316"/>
      <c r="D57" s="348"/>
      <c r="E57" s="58" t="s">
        <v>386</v>
      </c>
      <c r="F57" s="58" t="s">
        <v>433</v>
      </c>
      <c r="G57" s="58" t="s">
        <v>434</v>
      </c>
      <c r="H57" s="295" t="s">
        <v>514</v>
      </c>
      <c r="I57" s="58" t="s">
        <v>490</v>
      </c>
      <c r="J57" s="58" t="s">
        <v>515</v>
      </c>
      <c r="K57" s="275"/>
      <c r="L57" s="302"/>
      <c r="M57" s="302"/>
      <c r="N57" s="263"/>
      <c r="O57" s="263"/>
      <c r="P57" s="266"/>
      <c r="Q57" s="240"/>
      <c r="R57" s="240"/>
      <c r="S57" s="240"/>
      <c r="T57" s="260"/>
    </row>
    <row r="58" spans="1:20" ht="112.5" customHeight="1">
      <c r="A58" s="228"/>
      <c r="B58" s="338"/>
      <c r="C58" s="317"/>
      <c r="D58" s="371"/>
      <c r="E58" s="46"/>
      <c r="F58" s="47"/>
      <c r="G58" s="53"/>
      <c r="H58" s="54"/>
      <c r="I58" s="47"/>
      <c r="J58" s="53"/>
      <c r="K58" s="86" t="s">
        <v>529</v>
      </c>
      <c r="L58" s="46"/>
      <c r="M58" s="46" t="s">
        <v>530</v>
      </c>
      <c r="N58" s="264"/>
      <c r="O58" s="264"/>
      <c r="P58" s="267"/>
      <c r="Q58" s="241"/>
      <c r="R58" s="241"/>
      <c r="S58" s="241"/>
      <c r="T58" s="261"/>
    </row>
    <row r="59" spans="1:20" ht="12.75" customHeight="1" hidden="1">
      <c r="A59" s="245" t="s">
        <v>531</v>
      </c>
      <c r="B59" s="313" t="s">
        <v>532</v>
      </c>
      <c r="C59" s="248" t="s">
        <v>533</v>
      </c>
      <c r="D59" s="248" t="s">
        <v>456</v>
      </c>
      <c r="E59" s="21"/>
      <c r="F59" s="23"/>
      <c r="G59" s="24"/>
      <c r="H59" s="22"/>
      <c r="I59" s="23"/>
      <c r="J59" s="24"/>
      <c r="K59" s="44"/>
      <c r="L59" s="45"/>
      <c r="M59" s="45"/>
      <c r="N59" s="263">
        <v>25.8</v>
      </c>
      <c r="O59" s="263">
        <v>24</v>
      </c>
      <c r="P59" s="266">
        <v>25.8</v>
      </c>
      <c r="Q59" s="240">
        <f>25.8</f>
        <v>25.8</v>
      </c>
      <c r="R59" s="240">
        <f>Q59*1.04</f>
        <v>26.832</v>
      </c>
      <c r="S59" s="240">
        <f>R59*1.04</f>
        <v>27.90528</v>
      </c>
      <c r="T59" s="260"/>
    </row>
    <row r="60" spans="1:20" ht="66.75" customHeight="1">
      <c r="A60" s="246"/>
      <c r="B60" s="337"/>
      <c r="C60" s="249"/>
      <c r="D60" s="249"/>
      <c r="E60" s="276" t="s">
        <v>386</v>
      </c>
      <c r="F60" s="276" t="s">
        <v>433</v>
      </c>
      <c r="G60" s="276" t="s">
        <v>434</v>
      </c>
      <c r="H60" s="243" t="s">
        <v>389</v>
      </c>
      <c r="I60" s="243"/>
      <c r="J60" s="243"/>
      <c r="K60" s="48" t="s">
        <v>485</v>
      </c>
      <c r="L60" s="46" t="s">
        <v>209</v>
      </c>
      <c r="M60" s="46" t="s">
        <v>497</v>
      </c>
      <c r="N60" s="263"/>
      <c r="O60" s="263"/>
      <c r="P60" s="266"/>
      <c r="Q60" s="240"/>
      <c r="R60" s="240"/>
      <c r="S60" s="240"/>
      <c r="T60" s="260"/>
    </row>
    <row r="61" spans="1:20" ht="60" customHeight="1">
      <c r="A61" s="247"/>
      <c r="B61" s="315"/>
      <c r="C61" s="317"/>
      <c r="D61" s="250"/>
      <c r="E61" s="302"/>
      <c r="F61" s="302"/>
      <c r="G61" s="302"/>
      <c r="H61" s="244"/>
      <c r="I61" s="244"/>
      <c r="J61" s="244"/>
      <c r="K61" s="54" t="s">
        <v>593</v>
      </c>
      <c r="L61" s="35" t="s">
        <v>209</v>
      </c>
      <c r="M61" s="79" t="s">
        <v>598</v>
      </c>
      <c r="N61" s="264"/>
      <c r="O61" s="264"/>
      <c r="P61" s="267"/>
      <c r="Q61" s="241"/>
      <c r="R61" s="241"/>
      <c r="S61" s="241"/>
      <c r="T61" s="261"/>
    </row>
    <row r="62" spans="1:20" ht="12.75" customHeight="1" hidden="1">
      <c r="A62" s="245" t="s">
        <v>534</v>
      </c>
      <c r="B62" s="301" t="s">
        <v>535</v>
      </c>
      <c r="C62" s="245" t="s">
        <v>536</v>
      </c>
      <c r="D62" s="245" t="s">
        <v>537</v>
      </c>
      <c r="E62" s="21"/>
      <c r="F62" s="23"/>
      <c r="G62" s="24"/>
      <c r="H62" s="22"/>
      <c r="I62" s="23"/>
      <c r="J62" s="24"/>
      <c r="K62" s="22"/>
      <c r="L62" s="25"/>
      <c r="M62" s="25"/>
      <c r="N62" s="67"/>
      <c r="O62" s="67"/>
      <c r="P62" s="156"/>
      <c r="Q62" s="67"/>
      <c r="R62" s="67"/>
      <c r="S62" s="67"/>
      <c r="T62" s="178"/>
    </row>
    <row r="63" spans="1:20" ht="114.75" customHeight="1" hidden="1">
      <c r="A63" s="312"/>
      <c r="B63" s="312"/>
      <c r="C63" s="312"/>
      <c r="D63" s="225"/>
      <c r="E63" s="28" t="s">
        <v>538</v>
      </c>
      <c r="F63" s="28" t="s">
        <v>539</v>
      </c>
      <c r="G63" s="28" t="s">
        <v>540</v>
      </c>
      <c r="H63" s="29" t="s">
        <v>541</v>
      </c>
      <c r="I63" s="28"/>
      <c r="J63" s="28" t="s">
        <v>542</v>
      </c>
      <c r="K63" s="44"/>
      <c r="L63" s="45"/>
      <c r="M63" s="45"/>
      <c r="N63" s="34"/>
      <c r="O63" s="34"/>
      <c r="P63" s="157"/>
      <c r="Q63" s="34"/>
      <c r="R63" s="34"/>
      <c r="S63" s="34"/>
      <c r="T63" s="171"/>
    </row>
    <row r="64" spans="1:20" ht="89.25" customHeight="1" hidden="1">
      <c r="A64" s="312"/>
      <c r="B64" s="312"/>
      <c r="C64" s="312"/>
      <c r="D64" s="225"/>
      <c r="E64" s="28" t="s">
        <v>386</v>
      </c>
      <c r="F64" s="28" t="s">
        <v>433</v>
      </c>
      <c r="G64" s="28" t="s">
        <v>434</v>
      </c>
      <c r="H64" s="29" t="s">
        <v>543</v>
      </c>
      <c r="I64" s="28"/>
      <c r="J64" s="28" t="s">
        <v>544</v>
      </c>
      <c r="K64" s="44"/>
      <c r="L64" s="45"/>
      <c r="M64" s="45"/>
      <c r="N64" s="34"/>
      <c r="O64" s="34"/>
      <c r="P64" s="157"/>
      <c r="Q64" s="34"/>
      <c r="R64" s="34"/>
      <c r="S64" s="34"/>
      <c r="T64" s="171"/>
    </row>
    <row r="65" spans="1:20" ht="12.75" customHeight="1" hidden="1">
      <c r="A65" s="305"/>
      <c r="B65" s="305"/>
      <c r="C65" s="305"/>
      <c r="D65" s="226"/>
      <c r="E65" s="46" t="s">
        <v>389</v>
      </c>
      <c r="F65" s="47"/>
      <c r="G65" s="53"/>
      <c r="H65" s="44"/>
      <c r="I65" s="30"/>
      <c r="J65" s="62"/>
      <c r="K65" s="54"/>
      <c r="L65" s="55"/>
      <c r="M65" s="55"/>
      <c r="N65" s="43"/>
      <c r="O65" s="43"/>
      <c r="P65" s="158"/>
      <c r="Q65" s="43"/>
      <c r="R65" s="43"/>
      <c r="S65" s="43"/>
      <c r="T65" s="170"/>
    </row>
    <row r="66" spans="1:20" ht="105.75" customHeight="1">
      <c r="A66" s="334" t="s">
        <v>545</v>
      </c>
      <c r="B66" s="313" t="s">
        <v>546</v>
      </c>
      <c r="C66" s="248" t="s">
        <v>547</v>
      </c>
      <c r="D66" s="248" t="s">
        <v>537</v>
      </c>
      <c r="E66" s="21"/>
      <c r="F66" s="23"/>
      <c r="G66" s="63"/>
      <c r="H66" s="282" t="s">
        <v>543</v>
      </c>
      <c r="I66" s="282" t="s">
        <v>548</v>
      </c>
      <c r="J66" s="58" t="s">
        <v>544</v>
      </c>
      <c r="K66" s="88" t="s">
        <v>549</v>
      </c>
      <c r="L66" s="58"/>
      <c r="M66" s="58" t="s">
        <v>550</v>
      </c>
      <c r="N66" s="262">
        <v>9676.3</v>
      </c>
      <c r="O66" s="262">
        <v>9503.3</v>
      </c>
      <c r="P66" s="265">
        <v>11424.4</v>
      </c>
      <c r="Q66" s="239">
        <f>10065.9</f>
        <v>10065.9</v>
      </c>
      <c r="R66" s="239">
        <f>Q66*1.04</f>
        <v>10468.536</v>
      </c>
      <c r="S66" s="239">
        <f>R66*1.04</f>
        <v>10887.27744</v>
      </c>
      <c r="T66" s="281"/>
    </row>
    <row r="67" spans="1:20" ht="78.75" customHeight="1">
      <c r="A67" s="335"/>
      <c r="B67" s="314"/>
      <c r="C67" s="316"/>
      <c r="D67" s="249"/>
      <c r="E67" s="225"/>
      <c r="F67" s="225"/>
      <c r="G67" s="343"/>
      <c r="H67" s="282" t="s">
        <v>495</v>
      </c>
      <c r="I67" s="291" t="s">
        <v>369</v>
      </c>
      <c r="J67" s="289" t="s">
        <v>496</v>
      </c>
      <c r="K67" s="88" t="s">
        <v>288</v>
      </c>
      <c r="L67" s="58"/>
      <c r="M67" s="58" t="s">
        <v>552</v>
      </c>
      <c r="N67" s="263"/>
      <c r="O67" s="263"/>
      <c r="P67" s="266"/>
      <c r="Q67" s="240"/>
      <c r="R67" s="240"/>
      <c r="S67" s="240"/>
      <c r="T67" s="260"/>
    </row>
    <row r="68" spans="1:20" ht="63.75" customHeight="1">
      <c r="A68" s="335"/>
      <c r="B68" s="314"/>
      <c r="C68" s="316"/>
      <c r="D68" s="249"/>
      <c r="E68" s="225"/>
      <c r="F68" s="225"/>
      <c r="G68" s="343"/>
      <c r="H68" s="282" t="s">
        <v>555</v>
      </c>
      <c r="I68" s="291" t="s">
        <v>556</v>
      </c>
      <c r="J68" s="289"/>
      <c r="K68" s="88" t="s">
        <v>485</v>
      </c>
      <c r="L68" s="28" t="s">
        <v>210</v>
      </c>
      <c r="M68" s="58" t="s">
        <v>497</v>
      </c>
      <c r="N68" s="263"/>
      <c r="O68" s="263"/>
      <c r="P68" s="266"/>
      <c r="Q68" s="240"/>
      <c r="R68" s="240"/>
      <c r="S68" s="240"/>
      <c r="T68" s="260"/>
    </row>
    <row r="69" spans="1:20" ht="208.5" customHeight="1">
      <c r="A69" s="335"/>
      <c r="B69" s="314"/>
      <c r="C69" s="316"/>
      <c r="D69" s="249"/>
      <c r="E69" s="225"/>
      <c r="F69" s="225"/>
      <c r="G69" s="343"/>
      <c r="H69" s="81" t="s">
        <v>624</v>
      </c>
      <c r="I69" s="82" t="s">
        <v>373</v>
      </c>
      <c r="J69" s="41" t="s">
        <v>557</v>
      </c>
      <c r="K69" s="80" t="s">
        <v>593</v>
      </c>
      <c r="L69" s="28" t="s">
        <v>210</v>
      </c>
      <c r="M69" s="28" t="s">
        <v>598</v>
      </c>
      <c r="N69" s="263"/>
      <c r="O69" s="263"/>
      <c r="P69" s="266"/>
      <c r="Q69" s="240"/>
      <c r="R69" s="240"/>
      <c r="S69" s="240"/>
      <c r="T69" s="260"/>
    </row>
    <row r="70" spans="1:20" ht="89.25" customHeight="1" hidden="1">
      <c r="A70" s="186" t="s">
        <v>558</v>
      </c>
      <c r="B70" s="56" t="s">
        <v>559</v>
      </c>
      <c r="C70" s="57" t="s">
        <v>560</v>
      </c>
      <c r="D70" s="57"/>
      <c r="E70" s="58"/>
      <c r="F70" s="56"/>
      <c r="G70" s="59"/>
      <c r="H70" s="54"/>
      <c r="I70" s="47"/>
      <c r="J70" s="53"/>
      <c r="K70" s="60"/>
      <c r="L70" s="61"/>
      <c r="M70" s="61"/>
      <c r="N70" s="77"/>
      <c r="O70" s="77"/>
      <c r="P70" s="162"/>
      <c r="Q70" s="77"/>
      <c r="R70" s="77"/>
      <c r="S70" s="77"/>
      <c r="T70" s="187"/>
    </row>
    <row r="71" spans="1:20" ht="63.75" customHeight="1" hidden="1">
      <c r="A71" s="186" t="s">
        <v>561</v>
      </c>
      <c r="B71" s="56" t="s">
        <v>562</v>
      </c>
      <c r="C71" s="57" t="s">
        <v>563</v>
      </c>
      <c r="D71" s="57"/>
      <c r="E71" s="58"/>
      <c r="F71" s="56"/>
      <c r="G71" s="59"/>
      <c r="H71" s="60"/>
      <c r="I71" s="56"/>
      <c r="J71" s="59"/>
      <c r="K71" s="22"/>
      <c r="L71" s="25"/>
      <c r="M71" s="25"/>
      <c r="N71" s="77"/>
      <c r="O71" s="77"/>
      <c r="P71" s="162"/>
      <c r="Q71" s="77"/>
      <c r="R71" s="77"/>
      <c r="S71" s="77"/>
      <c r="T71" s="187"/>
    </row>
    <row r="72" spans="1:20" ht="12.75">
      <c r="A72" s="334" t="s">
        <v>564</v>
      </c>
      <c r="B72" s="313" t="s">
        <v>565</v>
      </c>
      <c r="C72" s="248" t="s">
        <v>566</v>
      </c>
      <c r="D72" s="248" t="s">
        <v>567</v>
      </c>
      <c r="E72" s="301" t="s">
        <v>386</v>
      </c>
      <c r="F72" s="301" t="s">
        <v>433</v>
      </c>
      <c r="G72" s="301" t="s">
        <v>434</v>
      </c>
      <c r="H72" s="303"/>
      <c r="I72" s="301"/>
      <c r="J72" s="370"/>
      <c r="K72" s="303" t="s">
        <v>485</v>
      </c>
      <c r="L72" s="301" t="s">
        <v>209</v>
      </c>
      <c r="M72" s="301" t="s">
        <v>568</v>
      </c>
      <c r="N72" s="262">
        <v>261.8</v>
      </c>
      <c r="O72" s="262">
        <v>261.8</v>
      </c>
      <c r="P72" s="265">
        <v>260</v>
      </c>
      <c r="Q72" s="239">
        <f>350</f>
        <v>350</v>
      </c>
      <c r="R72" s="239">
        <v>300</v>
      </c>
      <c r="S72" s="239">
        <v>300</v>
      </c>
      <c r="T72" s="281"/>
    </row>
    <row r="73" spans="1:20" ht="62.25" customHeight="1">
      <c r="A73" s="336"/>
      <c r="B73" s="337"/>
      <c r="C73" s="249"/>
      <c r="D73" s="249"/>
      <c r="E73" s="276"/>
      <c r="F73" s="276"/>
      <c r="G73" s="276"/>
      <c r="H73" s="304"/>
      <c r="I73" s="276"/>
      <c r="J73" s="306"/>
      <c r="K73" s="275"/>
      <c r="L73" s="302"/>
      <c r="M73" s="302"/>
      <c r="N73" s="263"/>
      <c r="O73" s="263"/>
      <c r="P73" s="266"/>
      <c r="Q73" s="240"/>
      <c r="R73" s="240"/>
      <c r="S73" s="240"/>
      <c r="T73" s="260"/>
    </row>
    <row r="74" spans="1:20" ht="59.25" customHeight="1">
      <c r="A74" s="278"/>
      <c r="B74" s="315"/>
      <c r="C74" s="317"/>
      <c r="D74" s="250"/>
      <c r="E74" s="302"/>
      <c r="F74" s="302"/>
      <c r="G74" s="302"/>
      <c r="H74" s="275"/>
      <c r="I74" s="302"/>
      <c r="J74" s="307"/>
      <c r="K74" s="48" t="s">
        <v>593</v>
      </c>
      <c r="L74" s="35" t="s">
        <v>209</v>
      </c>
      <c r="M74" s="46" t="s">
        <v>599</v>
      </c>
      <c r="N74" s="264"/>
      <c r="O74" s="264"/>
      <c r="P74" s="267"/>
      <c r="Q74" s="241"/>
      <c r="R74" s="241"/>
      <c r="S74" s="241"/>
      <c r="T74" s="261"/>
    </row>
    <row r="75" spans="1:20" ht="89.25" customHeight="1" hidden="1">
      <c r="A75" s="186" t="s">
        <v>569</v>
      </c>
      <c r="B75" s="56" t="s">
        <v>570</v>
      </c>
      <c r="C75" s="57" t="s">
        <v>571</v>
      </c>
      <c r="D75" s="57"/>
      <c r="E75" s="58"/>
      <c r="F75" s="56"/>
      <c r="G75" s="59"/>
      <c r="H75" s="60"/>
      <c r="I75" s="56"/>
      <c r="J75" s="59"/>
      <c r="K75" s="54"/>
      <c r="L75" s="55"/>
      <c r="M75" s="55"/>
      <c r="N75" s="77"/>
      <c r="O75" s="77"/>
      <c r="P75" s="162"/>
      <c r="Q75" s="77"/>
      <c r="R75" s="77"/>
      <c r="S75" s="77"/>
      <c r="T75" s="187"/>
    </row>
    <row r="76" spans="1:20" ht="25.5" customHeight="1" hidden="1">
      <c r="A76" s="186" t="s">
        <v>572</v>
      </c>
      <c r="B76" s="56" t="s">
        <v>573</v>
      </c>
      <c r="C76" s="57" t="s">
        <v>574</v>
      </c>
      <c r="D76" s="57"/>
      <c r="E76" s="21"/>
      <c r="F76" s="23"/>
      <c r="G76" s="24"/>
      <c r="H76" s="22"/>
      <c r="I76" s="23"/>
      <c r="J76" s="24"/>
      <c r="K76" s="22"/>
      <c r="L76" s="25"/>
      <c r="M76" s="25"/>
      <c r="N76" s="77"/>
      <c r="O76" s="77"/>
      <c r="P76" s="162"/>
      <c r="Q76" s="77"/>
      <c r="R76" s="77"/>
      <c r="S76" s="77"/>
      <c r="T76" s="187"/>
    </row>
    <row r="77" spans="1:20" ht="81" customHeight="1">
      <c r="A77" s="334" t="s">
        <v>575</v>
      </c>
      <c r="B77" s="313" t="s">
        <v>576</v>
      </c>
      <c r="C77" s="248" t="s">
        <v>577</v>
      </c>
      <c r="D77" s="347" t="s">
        <v>578</v>
      </c>
      <c r="E77" s="370" t="s">
        <v>386</v>
      </c>
      <c r="F77" s="33"/>
      <c r="G77" s="33"/>
      <c r="H77" s="32"/>
      <c r="I77" s="33"/>
      <c r="J77" s="21"/>
      <c r="K77" s="303" t="s">
        <v>205</v>
      </c>
      <c r="L77" s="301"/>
      <c r="M77" s="301" t="s">
        <v>206</v>
      </c>
      <c r="N77" s="262">
        <v>815.4</v>
      </c>
      <c r="O77" s="262">
        <v>760.6</v>
      </c>
      <c r="P77" s="265">
        <v>199.92</v>
      </c>
      <c r="Q77" s="239">
        <f>800</f>
        <v>800</v>
      </c>
      <c r="R77" s="239">
        <f>Q77*1.04</f>
        <v>832</v>
      </c>
      <c r="S77" s="239">
        <f>R77*1.04</f>
        <v>865.28</v>
      </c>
      <c r="T77" s="281"/>
    </row>
    <row r="78" spans="1:20" ht="84.75" customHeight="1">
      <c r="A78" s="335"/>
      <c r="B78" s="314"/>
      <c r="C78" s="316"/>
      <c r="D78" s="348"/>
      <c r="E78" s="306"/>
      <c r="F78" s="35" t="s">
        <v>433</v>
      </c>
      <c r="G78" s="35" t="s">
        <v>434</v>
      </c>
      <c r="H78" s="36" t="s">
        <v>389</v>
      </c>
      <c r="I78" s="35"/>
      <c r="J78" s="28"/>
      <c r="K78" s="275"/>
      <c r="L78" s="305"/>
      <c r="M78" s="302"/>
      <c r="N78" s="263"/>
      <c r="O78" s="263"/>
      <c r="P78" s="266"/>
      <c r="Q78" s="240"/>
      <c r="R78" s="240"/>
      <c r="S78" s="240"/>
      <c r="T78" s="260"/>
    </row>
    <row r="79" spans="1:20" ht="54.75" customHeight="1">
      <c r="A79" s="335"/>
      <c r="B79" s="314"/>
      <c r="C79" s="316"/>
      <c r="D79" s="348"/>
      <c r="E79" s="306" t="s">
        <v>579</v>
      </c>
      <c r="F79" s="38"/>
      <c r="G79" s="85"/>
      <c r="H79" s="36" t="s">
        <v>389</v>
      </c>
      <c r="I79" s="35"/>
      <c r="J79" s="28"/>
      <c r="K79" s="282" t="s">
        <v>485</v>
      </c>
      <c r="L79" s="58" t="s">
        <v>209</v>
      </c>
      <c r="M79" s="58" t="s">
        <v>568</v>
      </c>
      <c r="N79" s="263"/>
      <c r="O79" s="263"/>
      <c r="P79" s="266"/>
      <c r="Q79" s="240"/>
      <c r="R79" s="240"/>
      <c r="S79" s="240"/>
      <c r="T79" s="260"/>
    </row>
    <row r="80" spans="1:20" ht="54" customHeight="1">
      <c r="A80" s="278"/>
      <c r="B80" s="315"/>
      <c r="C80" s="317"/>
      <c r="D80" s="349"/>
      <c r="E80" s="344"/>
      <c r="F80" s="42" t="s">
        <v>580</v>
      </c>
      <c r="G80" s="42" t="s">
        <v>581</v>
      </c>
      <c r="H80" s="86" t="s">
        <v>389</v>
      </c>
      <c r="I80" s="42"/>
      <c r="J80" s="46"/>
      <c r="K80" s="84" t="s">
        <v>593</v>
      </c>
      <c r="L80" s="35" t="s">
        <v>209</v>
      </c>
      <c r="M80" s="28" t="s">
        <v>599</v>
      </c>
      <c r="N80" s="264"/>
      <c r="O80" s="264"/>
      <c r="P80" s="267"/>
      <c r="Q80" s="241"/>
      <c r="R80" s="241"/>
      <c r="S80" s="241"/>
      <c r="T80" s="261"/>
    </row>
    <row r="81" spans="1:20" ht="60.75" customHeight="1">
      <c r="A81" s="334" t="s">
        <v>582</v>
      </c>
      <c r="B81" s="313" t="s">
        <v>460</v>
      </c>
      <c r="C81" s="248" t="s">
        <v>583</v>
      </c>
      <c r="D81" s="345" t="s">
        <v>457</v>
      </c>
      <c r="E81" s="276" t="s">
        <v>386</v>
      </c>
      <c r="F81" s="276" t="s">
        <v>433</v>
      </c>
      <c r="G81" s="276" t="s">
        <v>434</v>
      </c>
      <c r="H81" s="20"/>
      <c r="I81" s="29"/>
      <c r="J81" s="69"/>
      <c r="K81" s="303" t="s">
        <v>205</v>
      </c>
      <c r="L81" s="301"/>
      <c r="M81" s="301" t="s">
        <v>206</v>
      </c>
      <c r="N81" s="262">
        <v>7701.9</v>
      </c>
      <c r="O81" s="262">
        <v>6380.4</v>
      </c>
      <c r="P81" s="265">
        <f>4855.52</f>
        <v>4855.52</v>
      </c>
      <c r="Q81" s="239">
        <f>P81*1.04</f>
        <v>5049.7408000000005</v>
      </c>
      <c r="R81" s="239">
        <f>Q81*1.04</f>
        <v>5251.730432</v>
      </c>
      <c r="S81" s="239">
        <f>R81*1.04</f>
        <v>5461.79964928</v>
      </c>
      <c r="T81" s="281"/>
    </row>
    <row r="82" spans="1:20" ht="55.5" customHeight="1">
      <c r="A82" s="336"/>
      <c r="B82" s="337"/>
      <c r="C82" s="249"/>
      <c r="D82" s="346"/>
      <c r="E82" s="276"/>
      <c r="F82" s="276"/>
      <c r="G82" s="276"/>
      <c r="H82" s="39"/>
      <c r="I82" s="39"/>
      <c r="J82" s="188"/>
      <c r="K82" s="304"/>
      <c r="L82" s="276"/>
      <c r="M82" s="276"/>
      <c r="N82" s="263"/>
      <c r="O82" s="263"/>
      <c r="P82" s="266"/>
      <c r="Q82" s="240"/>
      <c r="R82" s="240"/>
      <c r="S82" s="240"/>
      <c r="T82" s="260"/>
    </row>
    <row r="83" spans="1:20" ht="50.25" customHeight="1">
      <c r="A83" s="336"/>
      <c r="B83" s="337"/>
      <c r="C83" s="249"/>
      <c r="D83" s="346"/>
      <c r="E83" s="276"/>
      <c r="F83" s="276"/>
      <c r="G83" s="276"/>
      <c r="H83" s="29"/>
      <c r="I83" s="37"/>
      <c r="J83" s="73"/>
      <c r="K83" s="275"/>
      <c r="L83" s="302"/>
      <c r="M83" s="302"/>
      <c r="N83" s="263"/>
      <c r="O83" s="263"/>
      <c r="P83" s="266"/>
      <c r="Q83" s="240"/>
      <c r="R83" s="240"/>
      <c r="S83" s="240"/>
      <c r="T83" s="260"/>
    </row>
    <row r="84" spans="1:20" ht="51" customHeight="1">
      <c r="A84" s="336"/>
      <c r="B84" s="337"/>
      <c r="C84" s="249"/>
      <c r="D84" s="346"/>
      <c r="E84" s="276"/>
      <c r="F84" s="276"/>
      <c r="G84" s="276"/>
      <c r="H84" s="29"/>
      <c r="I84" s="28"/>
      <c r="J84" s="69"/>
      <c r="K84" s="86" t="s">
        <v>485</v>
      </c>
      <c r="L84" s="42" t="s">
        <v>209</v>
      </c>
      <c r="M84" s="46" t="s">
        <v>585</v>
      </c>
      <c r="N84" s="263"/>
      <c r="O84" s="263"/>
      <c r="P84" s="266"/>
      <c r="Q84" s="240"/>
      <c r="R84" s="240"/>
      <c r="S84" s="240"/>
      <c r="T84" s="260"/>
    </row>
    <row r="85" spans="1:20" ht="54.75" customHeight="1">
      <c r="A85" s="336"/>
      <c r="B85" s="337"/>
      <c r="C85" s="249"/>
      <c r="D85" s="346"/>
      <c r="E85" s="276"/>
      <c r="F85" s="276"/>
      <c r="G85" s="276"/>
      <c r="H85" s="29"/>
      <c r="I85" s="28"/>
      <c r="J85" s="69"/>
      <c r="K85" s="36" t="s">
        <v>593</v>
      </c>
      <c r="L85" s="35" t="s">
        <v>209</v>
      </c>
      <c r="M85" s="28" t="s">
        <v>600</v>
      </c>
      <c r="N85" s="264"/>
      <c r="O85" s="264"/>
      <c r="P85" s="267"/>
      <c r="Q85" s="241"/>
      <c r="R85" s="241"/>
      <c r="S85" s="241"/>
      <c r="T85" s="261"/>
    </row>
    <row r="86" spans="1:20" ht="75.75" customHeight="1">
      <c r="A86" s="334" t="s">
        <v>586</v>
      </c>
      <c r="B86" s="313" t="s">
        <v>587</v>
      </c>
      <c r="C86" s="248" t="s">
        <v>588</v>
      </c>
      <c r="D86" s="347" t="s">
        <v>589</v>
      </c>
      <c r="E86" s="33"/>
      <c r="F86" s="33"/>
      <c r="G86" s="33"/>
      <c r="H86" s="32"/>
      <c r="I86" s="33"/>
      <c r="J86" s="33"/>
      <c r="K86" s="282" t="s">
        <v>590</v>
      </c>
      <c r="L86" s="283"/>
      <c r="M86" s="58" t="s">
        <v>591</v>
      </c>
      <c r="N86" s="262">
        <v>840</v>
      </c>
      <c r="O86" s="262">
        <v>42</v>
      </c>
      <c r="P86" s="265">
        <v>740</v>
      </c>
      <c r="Q86" s="239">
        <f>540</f>
        <v>540</v>
      </c>
      <c r="R86" s="239">
        <v>0</v>
      </c>
      <c r="S86" s="239">
        <v>0</v>
      </c>
      <c r="T86" s="281"/>
    </row>
    <row r="87" spans="1:20" ht="76.5">
      <c r="A87" s="336"/>
      <c r="B87" s="337"/>
      <c r="C87" s="249"/>
      <c r="D87" s="348"/>
      <c r="E87" s="35" t="s">
        <v>386</v>
      </c>
      <c r="F87" s="35" t="s">
        <v>433</v>
      </c>
      <c r="G87" s="35" t="s">
        <v>434</v>
      </c>
      <c r="H87" s="36" t="s">
        <v>389</v>
      </c>
      <c r="I87" s="35"/>
      <c r="J87" s="35"/>
      <c r="K87" s="86" t="s">
        <v>291</v>
      </c>
      <c r="L87" s="35"/>
      <c r="M87" s="46" t="s">
        <v>604</v>
      </c>
      <c r="N87" s="263"/>
      <c r="O87" s="263"/>
      <c r="P87" s="266"/>
      <c r="Q87" s="240"/>
      <c r="R87" s="240"/>
      <c r="S87" s="240"/>
      <c r="T87" s="260"/>
    </row>
    <row r="88" spans="1:20" ht="60" customHeight="1" hidden="1">
      <c r="A88" s="278"/>
      <c r="B88" s="315"/>
      <c r="C88" s="317"/>
      <c r="D88" s="349"/>
      <c r="E88" s="42"/>
      <c r="F88" s="42"/>
      <c r="G88" s="42"/>
      <c r="H88" s="86" t="s">
        <v>389</v>
      </c>
      <c r="I88" s="42"/>
      <c r="J88" s="42"/>
      <c r="K88" s="86"/>
      <c r="L88" s="42"/>
      <c r="M88" s="46"/>
      <c r="N88" s="264"/>
      <c r="O88" s="264"/>
      <c r="P88" s="267"/>
      <c r="Q88" s="241"/>
      <c r="R88" s="241"/>
      <c r="S88" s="241"/>
      <c r="T88" s="261"/>
    </row>
    <row r="89" spans="1:20" ht="51" customHeight="1" hidden="1">
      <c r="A89" s="245" t="s">
        <v>605</v>
      </c>
      <c r="B89" s="301" t="s">
        <v>606</v>
      </c>
      <c r="C89" s="245" t="s">
        <v>607</v>
      </c>
      <c r="D89" s="245" t="s">
        <v>578</v>
      </c>
      <c r="E89" s="276" t="s">
        <v>386</v>
      </c>
      <c r="F89" s="276" t="s">
        <v>433</v>
      </c>
      <c r="G89" s="276" t="s">
        <v>434</v>
      </c>
      <c r="H89" s="304" t="s">
        <v>389</v>
      </c>
      <c r="I89" s="276"/>
      <c r="J89" s="276"/>
      <c r="K89" s="48" t="s">
        <v>479</v>
      </c>
      <c r="L89" s="46"/>
      <c r="M89" s="46" t="s">
        <v>480</v>
      </c>
      <c r="N89" s="262">
        <v>0</v>
      </c>
      <c r="O89" s="262">
        <v>0</v>
      </c>
      <c r="P89" s="213">
        <v>0</v>
      </c>
      <c r="Q89" s="262">
        <v>0</v>
      </c>
      <c r="R89" s="262">
        <v>0</v>
      </c>
      <c r="S89" s="262">
        <v>0</v>
      </c>
      <c r="T89" s="281"/>
    </row>
    <row r="90" spans="1:20" ht="38.25" customHeight="1" hidden="1">
      <c r="A90" s="246"/>
      <c r="B90" s="276"/>
      <c r="C90" s="246"/>
      <c r="D90" s="246"/>
      <c r="E90" s="276"/>
      <c r="F90" s="276"/>
      <c r="G90" s="276"/>
      <c r="H90" s="304"/>
      <c r="I90" s="276"/>
      <c r="J90" s="276"/>
      <c r="K90" s="88" t="s">
        <v>608</v>
      </c>
      <c r="L90" s="58" t="s">
        <v>609</v>
      </c>
      <c r="M90" s="21" t="s">
        <v>610</v>
      </c>
      <c r="N90" s="263"/>
      <c r="O90" s="263"/>
      <c r="P90" s="350"/>
      <c r="Q90" s="263"/>
      <c r="R90" s="263"/>
      <c r="S90" s="263"/>
      <c r="T90" s="260"/>
    </row>
    <row r="91" spans="1:20" ht="12.75" customHeight="1" hidden="1">
      <c r="A91" s="247"/>
      <c r="B91" s="302"/>
      <c r="C91" s="247"/>
      <c r="D91" s="247"/>
      <c r="E91" s="302"/>
      <c r="F91" s="302"/>
      <c r="G91" s="302"/>
      <c r="H91" s="275"/>
      <c r="I91" s="302"/>
      <c r="J91" s="302"/>
      <c r="K91" s="29"/>
      <c r="L91" s="28"/>
      <c r="M91" s="21"/>
      <c r="N91" s="264"/>
      <c r="O91" s="264"/>
      <c r="P91" s="214"/>
      <c r="Q91" s="264"/>
      <c r="R91" s="264"/>
      <c r="S91" s="264"/>
      <c r="T91" s="261"/>
    </row>
    <row r="92" spans="1:20" ht="51" customHeight="1">
      <c r="A92" s="334" t="s">
        <v>611</v>
      </c>
      <c r="B92" s="313" t="s">
        <v>612</v>
      </c>
      <c r="C92" s="248" t="s">
        <v>613</v>
      </c>
      <c r="D92" s="248" t="s">
        <v>578</v>
      </c>
      <c r="E92" s="301" t="s">
        <v>386</v>
      </c>
      <c r="F92" s="301" t="s">
        <v>433</v>
      </c>
      <c r="G92" s="301" t="s">
        <v>434</v>
      </c>
      <c r="H92" s="301"/>
      <c r="I92" s="301"/>
      <c r="J92" s="301"/>
      <c r="K92" s="303" t="s">
        <v>614</v>
      </c>
      <c r="L92" s="301"/>
      <c r="M92" s="301" t="s">
        <v>615</v>
      </c>
      <c r="N92" s="262">
        <v>118.3</v>
      </c>
      <c r="O92" s="262">
        <v>9</v>
      </c>
      <c r="P92" s="265">
        <v>87.2</v>
      </c>
      <c r="Q92" s="239">
        <v>100</v>
      </c>
      <c r="R92" s="239">
        <f>100</f>
        <v>100</v>
      </c>
      <c r="S92" s="239">
        <f>110</f>
        <v>110</v>
      </c>
      <c r="T92" s="281"/>
    </row>
    <row r="93" spans="1:20" ht="12.75">
      <c r="A93" s="336"/>
      <c r="B93" s="337"/>
      <c r="C93" s="249"/>
      <c r="D93" s="249"/>
      <c r="E93" s="225"/>
      <c r="F93" s="225"/>
      <c r="G93" s="225"/>
      <c r="H93" s="276"/>
      <c r="I93" s="276"/>
      <c r="J93" s="276"/>
      <c r="K93" s="275"/>
      <c r="L93" s="302"/>
      <c r="M93" s="302"/>
      <c r="N93" s="263"/>
      <c r="O93" s="263"/>
      <c r="P93" s="266"/>
      <c r="Q93" s="240"/>
      <c r="R93" s="240"/>
      <c r="S93" s="240"/>
      <c r="T93" s="260"/>
    </row>
    <row r="94" spans="1:20" ht="52.5" customHeight="1">
      <c r="A94" s="336"/>
      <c r="B94" s="337"/>
      <c r="C94" s="249"/>
      <c r="D94" s="249"/>
      <c r="E94" s="225"/>
      <c r="F94" s="225"/>
      <c r="G94" s="225"/>
      <c r="H94" s="29"/>
      <c r="I94" s="28"/>
      <c r="J94" s="35"/>
      <c r="K94" s="282" t="s">
        <v>485</v>
      </c>
      <c r="L94" s="58" t="s">
        <v>209</v>
      </c>
      <c r="M94" s="58" t="s">
        <v>472</v>
      </c>
      <c r="N94" s="263"/>
      <c r="O94" s="263"/>
      <c r="P94" s="266"/>
      <c r="Q94" s="240"/>
      <c r="R94" s="240"/>
      <c r="S94" s="240"/>
      <c r="T94" s="260"/>
    </row>
    <row r="95" spans="1:20" ht="52.5" customHeight="1">
      <c r="A95" s="336"/>
      <c r="B95" s="337"/>
      <c r="C95" s="249"/>
      <c r="D95" s="249"/>
      <c r="E95" s="225"/>
      <c r="F95" s="225"/>
      <c r="G95" s="225"/>
      <c r="H95" s="29"/>
      <c r="I95" s="28"/>
      <c r="J95" s="35"/>
      <c r="K95" s="282" t="s">
        <v>593</v>
      </c>
      <c r="L95" s="58" t="s">
        <v>209</v>
      </c>
      <c r="M95" s="58" t="s">
        <v>594</v>
      </c>
      <c r="N95" s="263"/>
      <c r="O95" s="263"/>
      <c r="P95" s="266"/>
      <c r="Q95" s="240"/>
      <c r="R95" s="240"/>
      <c r="S95" s="240"/>
      <c r="T95" s="260"/>
    </row>
    <row r="96" spans="1:20" ht="170.25" customHeight="1">
      <c r="A96" s="278"/>
      <c r="B96" s="315"/>
      <c r="C96" s="317"/>
      <c r="D96" s="250"/>
      <c r="E96" s="226"/>
      <c r="F96" s="226"/>
      <c r="G96" s="226"/>
      <c r="H96" s="48" t="s">
        <v>389</v>
      </c>
      <c r="I96" s="46"/>
      <c r="J96" s="42"/>
      <c r="K96" s="86" t="s">
        <v>205</v>
      </c>
      <c r="L96" s="42"/>
      <c r="M96" s="301" t="s">
        <v>206</v>
      </c>
      <c r="N96" s="264"/>
      <c r="O96" s="264"/>
      <c r="P96" s="267"/>
      <c r="Q96" s="241"/>
      <c r="R96" s="241"/>
      <c r="S96" s="241"/>
      <c r="T96" s="261"/>
    </row>
    <row r="97" spans="1:20" ht="63.75" customHeight="1" hidden="1">
      <c r="A97" s="189" t="s">
        <v>616</v>
      </c>
      <c r="B97" s="89" t="s">
        <v>617</v>
      </c>
      <c r="C97" s="57" t="s">
        <v>618</v>
      </c>
      <c r="D97" s="57"/>
      <c r="E97" s="58"/>
      <c r="F97" s="56"/>
      <c r="G97" s="59"/>
      <c r="H97" s="60"/>
      <c r="I97" s="56"/>
      <c r="J97" s="59"/>
      <c r="K97" s="44"/>
      <c r="L97" s="45"/>
      <c r="M97" s="302"/>
      <c r="N97" s="77"/>
      <c r="O97" s="77"/>
      <c r="P97" s="162"/>
      <c r="Q97" s="77"/>
      <c r="R97" s="77"/>
      <c r="S97" s="77"/>
      <c r="T97" s="187"/>
    </row>
    <row r="98" spans="1:20" ht="85.5" customHeight="1">
      <c r="A98" s="334" t="s">
        <v>619</v>
      </c>
      <c r="B98" s="313" t="s">
        <v>625</v>
      </c>
      <c r="C98" s="248" t="s">
        <v>626</v>
      </c>
      <c r="D98" s="248" t="s">
        <v>507</v>
      </c>
      <c r="E98" s="301" t="s">
        <v>627</v>
      </c>
      <c r="F98" s="301" t="s">
        <v>628</v>
      </c>
      <c r="G98" s="301" t="s">
        <v>434</v>
      </c>
      <c r="H98" s="303" t="s">
        <v>514</v>
      </c>
      <c r="I98" s="313" t="s">
        <v>490</v>
      </c>
      <c r="J98" s="370" t="s">
        <v>629</v>
      </c>
      <c r="K98" s="273" t="s">
        <v>630</v>
      </c>
      <c r="L98" s="274"/>
      <c r="M98" s="58" t="s">
        <v>631</v>
      </c>
      <c r="N98" s="262">
        <v>46.7</v>
      </c>
      <c r="O98" s="262">
        <v>46.7</v>
      </c>
      <c r="P98" s="265">
        <v>45.7</v>
      </c>
      <c r="Q98" s="239">
        <f>45.7</f>
        <v>45.7</v>
      </c>
      <c r="R98" s="239">
        <f>45.7</f>
        <v>45.7</v>
      </c>
      <c r="S98" s="239">
        <f>45.7</f>
        <v>45.7</v>
      </c>
      <c r="T98" s="362"/>
    </row>
    <row r="99" spans="1:20" ht="28.5" customHeight="1">
      <c r="A99" s="336"/>
      <c r="B99" s="337"/>
      <c r="C99" s="249"/>
      <c r="D99" s="249"/>
      <c r="E99" s="276"/>
      <c r="F99" s="276"/>
      <c r="G99" s="276"/>
      <c r="H99" s="304"/>
      <c r="I99" s="337"/>
      <c r="J99" s="306"/>
      <c r="K99" s="211" t="s">
        <v>138</v>
      </c>
      <c r="L99" s="243"/>
      <c r="M99" s="276" t="s">
        <v>289</v>
      </c>
      <c r="N99" s="263"/>
      <c r="O99" s="263"/>
      <c r="P99" s="266"/>
      <c r="Q99" s="240"/>
      <c r="R99" s="240"/>
      <c r="S99" s="240"/>
      <c r="T99" s="333"/>
    </row>
    <row r="100" spans="1:20" ht="27.75" customHeight="1">
      <c r="A100" s="336"/>
      <c r="B100" s="337"/>
      <c r="C100" s="249"/>
      <c r="D100" s="249"/>
      <c r="E100" s="276"/>
      <c r="F100" s="276"/>
      <c r="G100" s="276"/>
      <c r="H100" s="304"/>
      <c r="I100" s="337"/>
      <c r="J100" s="306"/>
      <c r="K100" s="211"/>
      <c r="L100" s="243"/>
      <c r="M100" s="302"/>
      <c r="N100" s="263"/>
      <c r="O100" s="263"/>
      <c r="P100" s="266"/>
      <c r="Q100" s="240"/>
      <c r="R100" s="240"/>
      <c r="S100" s="240"/>
      <c r="T100" s="333"/>
    </row>
    <row r="101" spans="1:20" ht="40.5" customHeight="1">
      <c r="A101" s="228"/>
      <c r="B101" s="338"/>
      <c r="C101" s="317"/>
      <c r="D101" s="250"/>
      <c r="E101" s="225"/>
      <c r="F101" s="226"/>
      <c r="G101" s="222"/>
      <c r="H101" s="275"/>
      <c r="I101" s="379"/>
      <c r="J101" s="307"/>
      <c r="K101" s="375"/>
      <c r="L101" s="244"/>
      <c r="M101" s="207" t="s">
        <v>598</v>
      </c>
      <c r="N101" s="264"/>
      <c r="O101" s="264"/>
      <c r="P101" s="267"/>
      <c r="Q101" s="241"/>
      <c r="R101" s="241"/>
      <c r="S101" s="241"/>
      <c r="T101" s="331"/>
    </row>
    <row r="102" spans="1:20" ht="63.75" customHeight="1" hidden="1">
      <c r="A102" s="189" t="s">
        <v>632</v>
      </c>
      <c r="B102" s="89" t="s">
        <v>633</v>
      </c>
      <c r="C102" s="57" t="s">
        <v>634</v>
      </c>
      <c r="D102" s="57"/>
      <c r="E102" s="226"/>
      <c r="F102" s="56"/>
      <c r="G102" s="254"/>
      <c r="H102" s="60"/>
      <c r="I102" s="56"/>
      <c r="J102" s="90"/>
      <c r="K102" s="376"/>
      <c r="L102" s="91"/>
      <c r="M102" s="55"/>
      <c r="N102" s="77"/>
      <c r="O102" s="77"/>
      <c r="P102" s="162"/>
      <c r="Q102" s="77"/>
      <c r="R102" s="77"/>
      <c r="S102" s="77"/>
      <c r="T102" s="187"/>
    </row>
    <row r="103" spans="1:20" ht="51" customHeight="1" hidden="1">
      <c r="A103" s="189" t="s">
        <v>635</v>
      </c>
      <c r="B103" s="89" t="s">
        <v>636</v>
      </c>
      <c r="C103" s="57" t="s">
        <v>637</v>
      </c>
      <c r="D103" s="57"/>
      <c r="E103" s="58"/>
      <c r="F103" s="56"/>
      <c r="G103" s="59"/>
      <c r="H103" s="60"/>
      <c r="I103" s="56"/>
      <c r="J103" s="59"/>
      <c r="K103" s="54"/>
      <c r="L103" s="61"/>
      <c r="M103" s="61"/>
      <c r="N103" s="77"/>
      <c r="O103" s="77"/>
      <c r="P103" s="162"/>
      <c r="Q103" s="77"/>
      <c r="R103" s="77"/>
      <c r="S103" s="77"/>
      <c r="T103" s="187"/>
    </row>
    <row r="104" spans="1:20" ht="102" customHeight="1" hidden="1">
      <c r="A104" s="189" t="s">
        <v>638</v>
      </c>
      <c r="B104" s="89" t="s">
        <v>0</v>
      </c>
      <c r="C104" s="57" t="s">
        <v>1</v>
      </c>
      <c r="D104" s="57"/>
      <c r="E104" s="21"/>
      <c r="F104" s="23"/>
      <c r="G104" s="24"/>
      <c r="H104" s="60"/>
      <c r="I104" s="56"/>
      <c r="J104" s="59"/>
      <c r="K104" s="22"/>
      <c r="L104" s="61"/>
      <c r="M104" s="61"/>
      <c r="N104" s="77"/>
      <c r="O104" s="77"/>
      <c r="P104" s="162"/>
      <c r="Q104" s="77"/>
      <c r="R104" s="77"/>
      <c r="S104" s="77"/>
      <c r="T104" s="187"/>
    </row>
    <row r="105" spans="1:20" ht="96.75" customHeight="1">
      <c r="A105" s="334" t="s">
        <v>2</v>
      </c>
      <c r="B105" s="313" t="s">
        <v>3</v>
      </c>
      <c r="C105" s="248" t="s">
        <v>4</v>
      </c>
      <c r="D105" s="373" t="s">
        <v>589</v>
      </c>
      <c r="E105" s="58" t="s">
        <v>386</v>
      </c>
      <c r="F105" s="271" t="s">
        <v>433</v>
      </c>
      <c r="G105" s="272" t="s">
        <v>434</v>
      </c>
      <c r="H105" s="301" t="s">
        <v>389</v>
      </c>
      <c r="I105" s="301"/>
      <c r="J105" s="301"/>
      <c r="K105" s="299" t="s">
        <v>5</v>
      </c>
      <c r="L105" s="299"/>
      <c r="M105" s="299" t="s">
        <v>530</v>
      </c>
      <c r="N105" s="262">
        <v>40</v>
      </c>
      <c r="O105" s="262">
        <v>40</v>
      </c>
      <c r="P105" s="265">
        <f>60</f>
        <v>60</v>
      </c>
      <c r="Q105" s="239">
        <f>60</f>
        <v>60</v>
      </c>
      <c r="R105" s="239">
        <v>0</v>
      </c>
      <c r="S105" s="239">
        <v>0</v>
      </c>
      <c r="T105" s="281"/>
    </row>
    <row r="106" spans="1:20" ht="83.25" customHeight="1">
      <c r="A106" s="336"/>
      <c r="B106" s="337"/>
      <c r="C106" s="249"/>
      <c r="D106" s="380"/>
      <c r="E106" s="28" t="s">
        <v>48</v>
      </c>
      <c r="F106" s="381" t="s">
        <v>49</v>
      </c>
      <c r="G106" s="69" t="s">
        <v>50</v>
      </c>
      <c r="H106" s="276"/>
      <c r="I106" s="276"/>
      <c r="J106" s="276"/>
      <c r="K106" s="270" t="s">
        <v>232</v>
      </c>
      <c r="L106" s="270" t="s">
        <v>211</v>
      </c>
      <c r="M106" s="58" t="s">
        <v>472</v>
      </c>
      <c r="N106" s="263"/>
      <c r="O106" s="263"/>
      <c r="P106" s="266"/>
      <c r="Q106" s="240"/>
      <c r="R106" s="240"/>
      <c r="S106" s="240"/>
      <c r="T106" s="260"/>
    </row>
    <row r="107" spans="1:20" ht="83.25" customHeight="1">
      <c r="A107" s="278"/>
      <c r="B107" s="315"/>
      <c r="C107" s="317"/>
      <c r="D107" s="374"/>
      <c r="E107" s="46"/>
      <c r="F107" s="46"/>
      <c r="G107" s="46"/>
      <c r="H107" s="302"/>
      <c r="I107" s="302"/>
      <c r="J107" s="302"/>
      <c r="K107" s="270" t="s">
        <v>593</v>
      </c>
      <c r="L107" s="270" t="s">
        <v>211</v>
      </c>
      <c r="M107" s="58" t="s">
        <v>594</v>
      </c>
      <c r="N107" s="264"/>
      <c r="O107" s="264"/>
      <c r="P107" s="267"/>
      <c r="Q107" s="241"/>
      <c r="R107" s="241"/>
      <c r="S107" s="241"/>
      <c r="T107" s="261"/>
    </row>
    <row r="108" spans="1:20" ht="12.75">
      <c r="A108" s="334" t="s">
        <v>6</v>
      </c>
      <c r="B108" s="313" t="s">
        <v>7</v>
      </c>
      <c r="C108" s="248" t="s">
        <v>8</v>
      </c>
      <c r="D108" s="248" t="s">
        <v>9</v>
      </c>
      <c r="E108" s="301" t="s">
        <v>386</v>
      </c>
      <c r="F108" s="301" t="s">
        <v>433</v>
      </c>
      <c r="G108" s="301" t="s">
        <v>434</v>
      </c>
      <c r="H108" s="303" t="s">
        <v>12</v>
      </c>
      <c r="I108" s="301" t="s">
        <v>556</v>
      </c>
      <c r="J108" s="301" t="s">
        <v>13</v>
      </c>
      <c r="K108" s="369" t="s">
        <v>10</v>
      </c>
      <c r="L108" s="370"/>
      <c r="M108" s="301" t="s">
        <v>11</v>
      </c>
      <c r="N108" s="262">
        <v>30</v>
      </c>
      <c r="O108" s="262">
        <v>30</v>
      </c>
      <c r="P108" s="265">
        <v>35</v>
      </c>
      <c r="Q108" s="239">
        <v>40</v>
      </c>
      <c r="R108" s="239">
        <v>45</v>
      </c>
      <c r="S108" s="239">
        <f>R108*1.04</f>
        <v>46.800000000000004</v>
      </c>
      <c r="T108" s="281"/>
    </row>
    <row r="109" spans="1:20" ht="99.75" customHeight="1">
      <c r="A109" s="335"/>
      <c r="B109" s="314"/>
      <c r="C109" s="316"/>
      <c r="D109" s="249"/>
      <c r="E109" s="276"/>
      <c r="F109" s="276"/>
      <c r="G109" s="276"/>
      <c r="H109" s="304"/>
      <c r="I109" s="276"/>
      <c r="J109" s="276"/>
      <c r="K109" s="212"/>
      <c r="L109" s="307"/>
      <c r="M109" s="302"/>
      <c r="N109" s="263"/>
      <c r="O109" s="263"/>
      <c r="P109" s="266"/>
      <c r="Q109" s="240"/>
      <c r="R109" s="240"/>
      <c r="S109" s="240"/>
      <c r="T109" s="260"/>
    </row>
    <row r="110" spans="1:20" ht="24" customHeight="1">
      <c r="A110" s="335"/>
      <c r="B110" s="314"/>
      <c r="C110" s="316"/>
      <c r="D110" s="249"/>
      <c r="E110" s="276"/>
      <c r="F110" s="276"/>
      <c r="G110" s="276"/>
      <c r="H110" s="304"/>
      <c r="I110" s="276"/>
      <c r="J110" s="276"/>
      <c r="K110" s="211" t="s">
        <v>14</v>
      </c>
      <c r="L110" s="306"/>
      <c r="M110" s="276" t="s">
        <v>15</v>
      </c>
      <c r="N110" s="263"/>
      <c r="O110" s="263"/>
      <c r="P110" s="266"/>
      <c r="Q110" s="240"/>
      <c r="R110" s="240"/>
      <c r="S110" s="240"/>
      <c r="T110" s="260"/>
    </row>
    <row r="111" spans="1:20" ht="42" customHeight="1">
      <c r="A111" s="278"/>
      <c r="B111" s="315"/>
      <c r="C111" s="317"/>
      <c r="D111" s="250"/>
      <c r="E111" s="302"/>
      <c r="F111" s="302"/>
      <c r="G111" s="302"/>
      <c r="H111" s="275"/>
      <c r="I111" s="302"/>
      <c r="J111" s="302"/>
      <c r="K111" s="212"/>
      <c r="L111" s="307"/>
      <c r="M111" s="302"/>
      <c r="N111" s="264"/>
      <c r="O111" s="264"/>
      <c r="P111" s="267"/>
      <c r="Q111" s="241"/>
      <c r="R111" s="241"/>
      <c r="S111" s="241"/>
      <c r="T111" s="261"/>
    </row>
    <row r="112" spans="1:20" ht="76.5" customHeight="1" hidden="1">
      <c r="A112" s="190" t="s">
        <v>16</v>
      </c>
      <c r="B112" s="92" t="s">
        <v>17</v>
      </c>
      <c r="C112" s="93" t="s">
        <v>18</v>
      </c>
      <c r="D112" s="93"/>
      <c r="E112" s="94"/>
      <c r="F112" s="92"/>
      <c r="G112" s="95"/>
      <c r="H112" s="96"/>
      <c r="I112" s="97"/>
      <c r="J112" s="95"/>
      <c r="K112" s="96"/>
      <c r="L112" s="98"/>
      <c r="M112" s="98"/>
      <c r="N112" s="77"/>
      <c r="O112" s="99"/>
      <c r="P112" s="162"/>
      <c r="Q112" s="77"/>
      <c r="R112" s="77"/>
      <c r="S112" s="77"/>
      <c r="T112" s="191"/>
    </row>
    <row r="113" spans="1:20" ht="25.5" customHeight="1" hidden="1">
      <c r="A113" s="190" t="s">
        <v>19</v>
      </c>
      <c r="B113" s="92" t="s">
        <v>20</v>
      </c>
      <c r="C113" s="93" t="s">
        <v>21</v>
      </c>
      <c r="D113" s="93"/>
      <c r="E113" s="94"/>
      <c r="F113" s="92"/>
      <c r="G113" s="95"/>
      <c r="H113" s="100"/>
      <c r="I113" s="92"/>
      <c r="J113" s="95"/>
      <c r="K113" s="100"/>
      <c r="L113" s="101"/>
      <c r="M113" s="101"/>
      <c r="N113" s="77"/>
      <c r="O113" s="99"/>
      <c r="P113" s="162"/>
      <c r="Q113" s="77"/>
      <c r="R113" s="77"/>
      <c r="S113" s="77"/>
      <c r="T113" s="191"/>
    </row>
    <row r="114" spans="1:20" ht="122.25" customHeight="1">
      <c r="A114" s="255" t="s">
        <v>22</v>
      </c>
      <c r="B114" s="218" t="s">
        <v>23</v>
      </c>
      <c r="C114" s="248" t="s">
        <v>24</v>
      </c>
      <c r="D114" s="248" t="s">
        <v>35</v>
      </c>
      <c r="E114" s="251" t="s">
        <v>386</v>
      </c>
      <c r="F114" s="251" t="s">
        <v>201</v>
      </c>
      <c r="G114" s="251" t="s">
        <v>434</v>
      </c>
      <c r="H114" s="268" t="s">
        <v>198</v>
      </c>
      <c r="I114" s="94"/>
      <c r="J114" s="94" t="s">
        <v>199</v>
      </c>
      <c r="K114" s="303" t="s">
        <v>195</v>
      </c>
      <c r="L114" s="301" t="s">
        <v>398</v>
      </c>
      <c r="M114" s="301" t="s">
        <v>196</v>
      </c>
      <c r="N114" s="262">
        <v>0</v>
      </c>
      <c r="O114" s="257">
        <v>0</v>
      </c>
      <c r="P114" s="265">
        <f>386</f>
        <v>386</v>
      </c>
      <c r="Q114" s="239">
        <f>386</f>
        <v>386</v>
      </c>
      <c r="R114" s="239">
        <f>390</f>
        <v>390</v>
      </c>
      <c r="S114" s="239">
        <f>R114*1.06</f>
        <v>413.40000000000003</v>
      </c>
      <c r="T114" s="253"/>
    </row>
    <row r="115" spans="1:20" ht="129.75" customHeight="1">
      <c r="A115" s="256"/>
      <c r="B115" s="219"/>
      <c r="C115" s="250"/>
      <c r="D115" s="250"/>
      <c r="E115" s="259"/>
      <c r="F115" s="259"/>
      <c r="G115" s="259"/>
      <c r="H115" s="268" t="s">
        <v>197</v>
      </c>
      <c r="I115" s="94" t="s">
        <v>465</v>
      </c>
      <c r="J115" s="94" t="s">
        <v>200</v>
      </c>
      <c r="K115" s="275"/>
      <c r="L115" s="302"/>
      <c r="M115" s="302"/>
      <c r="N115" s="264"/>
      <c r="O115" s="258"/>
      <c r="P115" s="267"/>
      <c r="Q115" s="241"/>
      <c r="R115" s="241"/>
      <c r="S115" s="241"/>
      <c r="T115" s="254"/>
    </row>
    <row r="116" spans="1:20" ht="89.25" customHeight="1" hidden="1">
      <c r="A116" s="190" t="s">
        <v>25</v>
      </c>
      <c r="B116" s="92" t="s">
        <v>26</v>
      </c>
      <c r="C116" s="93" t="s">
        <v>27</v>
      </c>
      <c r="D116" s="93" t="s">
        <v>28</v>
      </c>
      <c r="E116" s="102" t="s">
        <v>386</v>
      </c>
      <c r="F116" s="103" t="s">
        <v>433</v>
      </c>
      <c r="G116" s="104" t="s">
        <v>434</v>
      </c>
      <c r="H116" s="100"/>
      <c r="I116" s="92"/>
      <c r="J116" s="95"/>
      <c r="K116" s="100"/>
      <c r="L116" s="101"/>
      <c r="M116" s="101"/>
      <c r="N116" s="77"/>
      <c r="O116" s="99"/>
      <c r="P116" s="162"/>
      <c r="Q116" s="77"/>
      <c r="R116" s="77"/>
      <c r="S116" s="77"/>
      <c r="T116" s="191"/>
    </row>
    <row r="117" spans="1:20" ht="25.5" customHeight="1" hidden="1">
      <c r="A117" s="190" t="s">
        <v>29</v>
      </c>
      <c r="B117" s="92" t="s">
        <v>30</v>
      </c>
      <c r="C117" s="93" t="s">
        <v>31</v>
      </c>
      <c r="D117" s="93"/>
      <c r="E117" s="94"/>
      <c r="F117" s="92"/>
      <c r="G117" s="95"/>
      <c r="H117" s="100"/>
      <c r="I117" s="92"/>
      <c r="J117" s="95"/>
      <c r="K117" s="100"/>
      <c r="L117" s="101"/>
      <c r="M117" s="101"/>
      <c r="N117" s="77"/>
      <c r="O117" s="99"/>
      <c r="P117" s="162"/>
      <c r="Q117" s="77"/>
      <c r="R117" s="77"/>
      <c r="S117" s="77"/>
      <c r="T117" s="191"/>
    </row>
    <row r="118" spans="1:20" ht="25.5" customHeight="1" hidden="1">
      <c r="A118" s="190" t="s">
        <v>32</v>
      </c>
      <c r="B118" s="92" t="s">
        <v>33</v>
      </c>
      <c r="C118" s="93" t="s">
        <v>37</v>
      </c>
      <c r="D118" s="93"/>
      <c r="E118" s="94"/>
      <c r="F118" s="92"/>
      <c r="G118" s="95"/>
      <c r="H118" s="100"/>
      <c r="I118" s="92"/>
      <c r="J118" s="95"/>
      <c r="K118" s="100"/>
      <c r="L118" s="101"/>
      <c r="M118" s="101"/>
      <c r="N118" s="77"/>
      <c r="O118" s="99"/>
      <c r="P118" s="162"/>
      <c r="Q118" s="77"/>
      <c r="R118" s="77"/>
      <c r="S118" s="77"/>
      <c r="T118" s="191"/>
    </row>
    <row r="119" spans="1:20" ht="89.25" customHeight="1" hidden="1">
      <c r="A119" s="190" t="s">
        <v>38</v>
      </c>
      <c r="B119" s="92" t="s">
        <v>39</v>
      </c>
      <c r="C119" s="93" t="s">
        <v>40</v>
      </c>
      <c r="D119" s="93"/>
      <c r="E119" s="94"/>
      <c r="F119" s="92"/>
      <c r="G119" s="95"/>
      <c r="H119" s="100"/>
      <c r="I119" s="92"/>
      <c r="J119" s="95"/>
      <c r="K119" s="100"/>
      <c r="L119" s="101"/>
      <c r="M119" s="101"/>
      <c r="N119" s="77"/>
      <c r="O119" s="99"/>
      <c r="P119" s="162"/>
      <c r="Q119" s="77"/>
      <c r="R119" s="77"/>
      <c r="S119" s="77"/>
      <c r="T119" s="191"/>
    </row>
    <row r="120" spans="1:20" ht="76.5" customHeight="1" hidden="1">
      <c r="A120" s="190" t="s">
        <v>41</v>
      </c>
      <c r="B120" s="92" t="s">
        <v>42</v>
      </c>
      <c r="C120" s="93" t="s">
        <v>43</v>
      </c>
      <c r="D120" s="93" t="s">
        <v>424</v>
      </c>
      <c r="E120" s="102" t="s">
        <v>386</v>
      </c>
      <c r="F120" s="103" t="s">
        <v>433</v>
      </c>
      <c r="G120" s="104" t="s">
        <v>434</v>
      </c>
      <c r="H120" s="100"/>
      <c r="I120" s="92"/>
      <c r="J120" s="95"/>
      <c r="K120" s="100"/>
      <c r="L120" s="101"/>
      <c r="M120" s="101"/>
      <c r="N120" s="77"/>
      <c r="O120" s="99"/>
      <c r="P120" s="162"/>
      <c r="Q120" s="77"/>
      <c r="R120" s="77"/>
      <c r="S120" s="77"/>
      <c r="T120" s="191"/>
    </row>
    <row r="121" spans="1:20" ht="38.25" customHeight="1" hidden="1">
      <c r="A121" s="190" t="s">
        <v>44</v>
      </c>
      <c r="B121" s="92" t="s">
        <v>45</v>
      </c>
      <c r="C121" s="93" t="s">
        <v>46</v>
      </c>
      <c r="D121" s="93"/>
      <c r="E121" s="94"/>
      <c r="F121" s="92"/>
      <c r="G121" s="95"/>
      <c r="H121" s="100"/>
      <c r="I121" s="92"/>
      <c r="J121" s="95"/>
      <c r="K121" s="100"/>
      <c r="L121" s="101"/>
      <c r="M121" s="101"/>
      <c r="N121" s="77"/>
      <c r="O121" s="99"/>
      <c r="P121" s="162"/>
      <c r="Q121" s="77"/>
      <c r="R121" s="77"/>
      <c r="S121" s="77"/>
      <c r="T121" s="191"/>
    </row>
    <row r="122" spans="1:20" ht="102" customHeight="1" hidden="1">
      <c r="A122" s="190" t="s">
        <v>47</v>
      </c>
      <c r="B122" s="92" t="s">
        <v>54</v>
      </c>
      <c r="C122" s="93" t="s">
        <v>55</v>
      </c>
      <c r="D122" s="93"/>
      <c r="E122" s="94"/>
      <c r="F122" s="92"/>
      <c r="G122" s="95"/>
      <c r="H122" s="100"/>
      <c r="I122" s="92"/>
      <c r="J122" s="95"/>
      <c r="K122" s="100"/>
      <c r="L122" s="101"/>
      <c r="M122" s="101"/>
      <c r="N122" s="77"/>
      <c r="O122" s="99"/>
      <c r="P122" s="162"/>
      <c r="Q122" s="77"/>
      <c r="R122" s="77"/>
      <c r="S122" s="77"/>
      <c r="T122" s="191"/>
    </row>
    <row r="123" spans="1:20" ht="89.25" customHeight="1" hidden="1">
      <c r="A123" s="190" t="s">
        <v>56</v>
      </c>
      <c r="B123" s="92" t="s">
        <v>57</v>
      </c>
      <c r="C123" s="93" t="s">
        <v>58</v>
      </c>
      <c r="D123" s="93" t="s">
        <v>59</v>
      </c>
      <c r="E123" s="102" t="s">
        <v>386</v>
      </c>
      <c r="F123" s="103" t="s">
        <v>433</v>
      </c>
      <c r="G123" s="104" t="s">
        <v>434</v>
      </c>
      <c r="H123" s="100"/>
      <c r="I123" s="92"/>
      <c r="J123" s="95"/>
      <c r="K123" s="100"/>
      <c r="L123" s="101"/>
      <c r="M123" s="101"/>
      <c r="N123" s="77"/>
      <c r="O123" s="99"/>
      <c r="P123" s="162"/>
      <c r="Q123" s="77"/>
      <c r="R123" s="77"/>
      <c r="S123" s="77"/>
      <c r="T123" s="191"/>
    </row>
    <row r="124" spans="1:20" ht="119.25" customHeight="1">
      <c r="A124" s="183" t="s">
        <v>60</v>
      </c>
      <c r="B124" s="14" t="s">
        <v>61</v>
      </c>
      <c r="C124" s="15" t="s">
        <v>62</v>
      </c>
      <c r="D124" s="15"/>
      <c r="E124" s="105"/>
      <c r="F124" s="14"/>
      <c r="G124" s="17"/>
      <c r="H124" s="16"/>
      <c r="I124" s="14"/>
      <c r="J124" s="17"/>
      <c r="K124" s="16"/>
      <c r="L124" s="18"/>
      <c r="M124" s="18"/>
      <c r="N124" s="106">
        <f aca="true" t="shared" si="2" ref="N124:S124">SUM(N125:N186)</f>
        <v>424.8</v>
      </c>
      <c r="O124" s="106">
        <f t="shared" si="2"/>
        <v>424.8</v>
      </c>
      <c r="P124" s="163">
        <f t="shared" si="2"/>
        <v>220.4</v>
      </c>
      <c r="Q124" s="107">
        <f t="shared" si="2"/>
        <v>220.4</v>
      </c>
      <c r="R124" s="107">
        <f t="shared" si="2"/>
        <v>220.4</v>
      </c>
      <c r="S124" s="107">
        <f t="shared" si="2"/>
        <v>220.4</v>
      </c>
      <c r="T124" s="184"/>
    </row>
    <row r="125" spans="1:20" ht="76.5" customHeight="1" hidden="1">
      <c r="A125" s="186" t="s">
        <v>63</v>
      </c>
      <c r="B125" s="56" t="s">
        <v>361</v>
      </c>
      <c r="C125" s="57" t="s">
        <v>64</v>
      </c>
      <c r="D125" s="57" t="s">
        <v>65</v>
      </c>
      <c r="E125" s="46" t="s">
        <v>386</v>
      </c>
      <c r="F125" s="47" t="s">
        <v>66</v>
      </c>
      <c r="G125" s="53" t="s">
        <v>434</v>
      </c>
      <c r="H125" s="60"/>
      <c r="I125" s="56"/>
      <c r="J125" s="59"/>
      <c r="K125" s="60" t="s">
        <v>380</v>
      </c>
      <c r="L125" s="61" t="s">
        <v>67</v>
      </c>
      <c r="M125" s="61" t="s">
        <v>68</v>
      </c>
      <c r="N125" s="77">
        <v>0</v>
      </c>
      <c r="O125" s="77">
        <v>0</v>
      </c>
      <c r="P125" s="162">
        <v>0</v>
      </c>
      <c r="Q125" s="77">
        <v>0</v>
      </c>
      <c r="R125" s="77">
        <v>0</v>
      </c>
      <c r="S125" s="77">
        <v>0</v>
      </c>
      <c r="T125" s="187"/>
    </row>
    <row r="126" spans="1:20" ht="76.5" customHeight="1" hidden="1">
      <c r="A126" s="186" t="s">
        <v>69</v>
      </c>
      <c r="B126" s="56" t="s">
        <v>383</v>
      </c>
      <c r="C126" s="57" t="s">
        <v>70</v>
      </c>
      <c r="D126" s="93"/>
      <c r="E126" s="94"/>
      <c r="F126" s="92"/>
      <c r="G126" s="95"/>
      <c r="H126" s="100"/>
      <c r="I126" s="92"/>
      <c r="J126" s="95"/>
      <c r="K126" s="100"/>
      <c r="L126" s="101"/>
      <c r="M126" s="101"/>
      <c r="N126" s="77"/>
      <c r="O126" s="99"/>
      <c r="P126" s="162"/>
      <c r="Q126" s="77"/>
      <c r="R126" s="77"/>
      <c r="S126" s="77"/>
      <c r="T126" s="191"/>
    </row>
    <row r="127" spans="1:20" ht="89.25" customHeight="1" hidden="1">
      <c r="A127" s="186" t="s">
        <v>71</v>
      </c>
      <c r="B127" s="56" t="s">
        <v>72</v>
      </c>
      <c r="C127" s="57" t="s">
        <v>73</v>
      </c>
      <c r="D127" s="93"/>
      <c r="E127" s="94"/>
      <c r="F127" s="92"/>
      <c r="G127" s="95"/>
      <c r="H127" s="100"/>
      <c r="I127" s="92"/>
      <c r="J127" s="95"/>
      <c r="K127" s="100"/>
      <c r="L127" s="101"/>
      <c r="M127" s="101"/>
      <c r="N127" s="77"/>
      <c r="O127" s="99"/>
      <c r="P127" s="162"/>
      <c r="Q127" s="77"/>
      <c r="R127" s="77"/>
      <c r="S127" s="77"/>
      <c r="T127" s="191"/>
    </row>
    <row r="128" spans="1:20" ht="102" customHeight="1" hidden="1">
      <c r="A128" s="186" t="s">
        <v>74</v>
      </c>
      <c r="B128" s="56" t="s">
        <v>75</v>
      </c>
      <c r="C128" s="57" t="s">
        <v>76</v>
      </c>
      <c r="D128" s="93"/>
      <c r="E128" s="94"/>
      <c r="F128" s="92"/>
      <c r="G128" s="95"/>
      <c r="H128" s="304" t="s">
        <v>410</v>
      </c>
      <c r="I128" s="92" t="s">
        <v>411</v>
      </c>
      <c r="J128" s="169" t="s">
        <v>412</v>
      </c>
      <c r="K128" s="100"/>
      <c r="L128" s="101"/>
      <c r="M128" s="101"/>
      <c r="N128" s="77"/>
      <c r="O128" s="99"/>
      <c r="P128" s="162"/>
      <c r="Q128" s="77"/>
      <c r="R128" s="77"/>
      <c r="S128" s="77"/>
      <c r="T128" s="191"/>
    </row>
    <row r="129" spans="1:20" ht="102" customHeight="1" hidden="1">
      <c r="A129" s="186" t="s">
        <v>77</v>
      </c>
      <c r="B129" s="56" t="s">
        <v>407</v>
      </c>
      <c r="C129" s="57" t="s">
        <v>78</v>
      </c>
      <c r="D129" s="93"/>
      <c r="E129" s="94"/>
      <c r="F129" s="92"/>
      <c r="G129" s="95"/>
      <c r="H129" s="229"/>
      <c r="I129" s="92"/>
      <c r="J129" s="95"/>
      <c r="K129" s="100"/>
      <c r="L129" s="101"/>
      <c r="M129" s="101"/>
      <c r="N129" s="77"/>
      <c r="O129" s="99"/>
      <c r="P129" s="162"/>
      <c r="Q129" s="77"/>
      <c r="R129" s="77"/>
      <c r="S129" s="77"/>
      <c r="T129" s="191"/>
    </row>
    <row r="130" spans="1:20" ht="76.5" customHeight="1" hidden="1">
      <c r="A130" s="186" t="s">
        <v>79</v>
      </c>
      <c r="B130" s="56" t="s">
        <v>415</v>
      </c>
      <c r="C130" s="57" t="s">
        <v>80</v>
      </c>
      <c r="D130" s="93"/>
      <c r="E130" s="94"/>
      <c r="F130" s="92"/>
      <c r="G130" s="95"/>
      <c r="H130" s="230"/>
      <c r="I130" s="92"/>
      <c r="J130" s="95"/>
      <c r="K130" s="100"/>
      <c r="L130" s="101"/>
      <c r="M130" s="101"/>
      <c r="N130" s="77"/>
      <c r="O130" s="99"/>
      <c r="P130" s="162"/>
      <c r="Q130" s="77"/>
      <c r="R130" s="77"/>
      <c r="S130" s="77"/>
      <c r="T130" s="191"/>
    </row>
    <row r="131" spans="1:20" ht="89.25" customHeight="1" hidden="1">
      <c r="A131" s="186" t="s">
        <v>81</v>
      </c>
      <c r="B131" s="56" t="s">
        <v>82</v>
      </c>
      <c r="C131" s="57" t="s">
        <v>83</v>
      </c>
      <c r="D131" s="93"/>
      <c r="E131" s="94"/>
      <c r="F131" s="92"/>
      <c r="G131" s="95"/>
      <c r="H131" s="100"/>
      <c r="I131" s="92"/>
      <c r="J131" s="95"/>
      <c r="K131" s="100"/>
      <c r="L131" s="101"/>
      <c r="M131" s="101"/>
      <c r="N131" s="77"/>
      <c r="O131" s="99"/>
      <c r="P131" s="162"/>
      <c r="Q131" s="77"/>
      <c r="R131" s="77"/>
      <c r="S131" s="77"/>
      <c r="T131" s="191"/>
    </row>
    <row r="132" spans="1:20" ht="38.25" customHeight="1" hidden="1">
      <c r="A132" s="334" t="s">
        <v>84</v>
      </c>
      <c r="B132" s="313" t="s">
        <v>439</v>
      </c>
      <c r="C132" s="245" t="s">
        <v>85</v>
      </c>
      <c r="D132" s="245"/>
      <c r="E132" s="301" t="s">
        <v>386</v>
      </c>
      <c r="F132" s="242" t="s">
        <v>66</v>
      </c>
      <c r="G132" s="242" t="s">
        <v>434</v>
      </c>
      <c r="H132" s="22"/>
      <c r="I132" s="23"/>
      <c r="J132" s="24"/>
      <c r="K132" s="22" t="s">
        <v>380</v>
      </c>
      <c r="L132" s="108" t="s">
        <v>88</v>
      </c>
      <c r="M132" s="108" t="s">
        <v>68</v>
      </c>
      <c r="N132" s="262"/>
      <c r="O132" s="262"/>
      <c r="P132" s="213"/>
      <c r="Q132" s="262"/>
      <c r="R132" s="262"/>
      <c r="S132" s="262"/>
      <c r="T132" s="281"/>
    </row>
    <row r="133" spans="1:20" ht="38.25" customHeight="1" hidden="1">
      <c r="A133" s="336"/>
      <c r="B133" s="337"/>
      <c r="C133" s="246"/>
      <c r="D133" s="246"/>
      <c r="E133" s="276"/>
      <c r="F133" s="243"/>
      <c r="G133" s="243"/>
      <c r="H133" s="54" t="s">
        <v>389</v>
      </c>
      <c r="I133" s="47"/>
      <c r="J133" s="53"/>
      <c r="K133" s="22" t="s">
        <v>380</v>
      </c>
      <c r="L133" s="108" t="s">
        <v>88</v>
      </c>
      <c r="M133" s="108" t="s">
        <v>467</v>
      </c>
      <c r="N133" s="263"/>
      <c r="O133" s="263"/>
      <c r="P133" s="350"/>
      <c r="Q133" s="263"/>
      <c r="R133" s="263"/>
      <c r="S133" s="263"/>
      <c r="T133" s="260"/>
    </row>
    <row r="134" spans="1:20" ht="38.25" customHeight="1" hidden="1">
      <c r="A134" s="278"/>
      <c r="B134" s="315"/>
      <c r="C134" s="305"/>
      <c r="D134" s="247"/>
      <c r="E134" s="302"/>
      <c r="F134" s="244"/>
      <c r="G134" s="244"/>
      <c r="H134" s="54" t="s">
        <v>389</v>
      </c>
      <c r="I134" s="47"/>
      <c r="J134" s="53"/>
      <c r="K134" s="22" t="s">
        <v>380</v>
      </c>
      <c r="L134" s="108"/>
      <c r="M134" s="108" t="s">
        <v>469</v>
      </c>
      <c r="N134" s="264"/>
      <c r="O134" s="264"/>
      <c r="P134" s="214"/>
      <c r="Q134" s="264"/>
      <c r="R134" s="264"/>
      <c r="S134" s="264"/>
      <c r="T134" s="261"/>
    </row>
    <row r="135" spans="1:20" ht="12.75" customHeight="1" hidden="1">
      <c r="A135" s="328" t="s">
        <v>89</v>
      </c>
      <c r="B135" s="330" t="s">
        <v>446</v>
      </c>
      <c r="C135" s="245" t="s">
        <v>90</v>
      </c>
      <c r="D135" s="245"/>
      <c r="E135" s="21"/>
      <c r="F135" s="23"/>
      <c r="G135" s="24"/>
      <c r="H135" s="22"/>
      <c r="I135" s="23"/>
      <c r="J135" s="24"/>
      <c r="K135" s="22"/>
      <c r="L135" s="25"/>
      <c r="M135" s="25"/>
      <c r="N135" s="67"/>
      <c r="O135" s="67"/>
      <c r="P135" s="156"/>
      <c r="Q135" s="67"/>
      <c r="R135" s="67"/>
      <c r="S135" s="67"/>
      <c r="T135" s="178"/>
    </row>
    <row r="136" spans="1:20" ht="76.5" customHeight="1" hidden="1">
      <c r="A136" s="329"/>
      <c r="B136" s="331"/>
      <c r="C136" s="305"/>
      <c r="D136" s="247"/>
      <c r="E136" s="46" t="s">
        <v>386</v>
      </c>
      <c r="F136" s="47" t="s">
        <v>66</v>
      </c>
      <c r="G136" s="53" t="s">
        <v>434</v>
      </c>
      <c r="H136" s="54" t="s">
        <v>389</v>
      </c>
      <c r="I136" s="47"/>
      <c r="J136" s="53"/>
      <c r="K136" s="54"/>
      <c r="L136" s="55"/>
      <c r="M136" s="55"/>
      <c r="N136" s="43"/>
      <c r="O136" s="43"/>
      <c r="P136" s="158"/>
      <c r="Q136" s="43"/>
      <c r="R136" s="43"/>
      <c r="S136" s="43"/>
      <c r="T136" s="170"/>
    </row>
    <row r="137" spans="1:20" ht="83.25" customHeight="1">
      <c r="A137" s="245" t="s">
        <v>91</v>
      </c>
      <c r="B137" s="303" t="s">
        <v>202</v>
      </c>
      <c r="C137" s="248" t="s">
        <v>93</v>
      </c>
      <c r="D137" s="248" t="s">
        <v>36</v>
      </c>
      <c r="E137" s="251" t="s">
        <v>386</v>
      </c>
      <c r="F137" s="251" t="s">
        <v>203</v>
      </c>
      <c r="G137" s="251" t="s">
        <v>434</v>
      </c>
      <c r="H137" s="242"/>
      <c r="I137" s="242"/>
      <c r="J137" s="242"/>
      <c r="K137" s="54" t="s">
        <v>204</v>
      </c>
      <c r="L137" s="46" t="s">
        <v>398</v>
      </c>
      <c r="M137" s="46" t="s">
        <v>53</v>
      </c>
      <c r="N137" s="262">
        <v>424.8</v>
      </c>
      <c r="O137" s="262">
        <v>424.8</v>
      </c>
      <c r="P137" s="265">
        <f>220.4</f>
        <v>220.4</v>
      </c>
      <c r="Q137" s="239">
        <f>220.4</f>
        <v>220.4</v>
      </c>
      <c r="R137" s="239">
        <f>220.4</f>
        <v>220.4</v>
      </c>
      <c r="S137" s="239">
        <f>220.4</f>
        <v>220.4</v>
      </c>
      <c r="T137" s="281"/>
    </row>
    <row r="138" spans="1:20" ht="83.25" customHeight="1">
      <c r="A138" s="246"/>
      <c r="B138" s="304"/>
      <c r="C138" s="249"/>
      <c r="D138" s="249"/>
      <c r="E138" s="252"/>
      <c r="F138" s="252"/>
      <c r="G138" s="252"/>
      <c r="H138" s="243"/>
      <c r="I138" s="243"/>
      <c r="J138" s="243"/>
      <c r="K138" s="88" t="s">
        <v>232</v>
      </c>
      <c r="L138" s="46" t="s">
        <v>212</v>
      </c>
      <c r="M138" s="58" t="s">
        <v>472</v>
      </c>
      <c r="N138" s="263"/>
      <c r="O138" s="263"/>
      <c r="P138" s="266"/>
      <c r="Q138" s="240"/>
      <c r="R138" s="240"/>
      <c r="S138" s="240"/>
      <c r="T138" s="260"/>
    </row>
    <row r="139" spans="1:20" ht="83.25" customHeight="1">
      <c r="A139" s="246"/>
      <c r="B139" s="304"/>
      <c r="C139" s="249"/>
      <c r="D139" s="249"/>
      <c r="E139" s="252"/>
      <c r="F139" s="252"/>
      <c r="G139" s="252"/>
      <c r="H139" s="243"/>
      <c r="I139" s="243"/>
      <c r="J139" s="243"/>
      <c r="K139" s="88" t="s">
        <v>593</v>
      </c>
      <c r="L139" s="46" t="s">
        <v>212</v>
      </c>
      <c r="M139" s="58" t="s">
        <v>594</v>
      </c>
      <c r="N139" s="263"/>
      <c r="O139" s="263"/>
      <c r="P139" s="266"/>
      <c r="Q139" s="240"/>
      <c r="R139" s="240"/>
      <c r="S139" s="240"/>
      <c r="T139" s="260"/>
    </row>
    <row r="140" spans="1:20" ht="87" customHeight="1">
      <c r="A140" s="247"/>
      <c r="B140" s="275"/>
      <c r="C140" s="250"/>
      <c r="D140" s="250"/>
      <c r="E140" s="252"/>
      <c r="F140" s="252"/>
      <c r="G140" s="252"/>
      <c r="H140" s="244"/>
      <c r="I140" s="244"/>
      <c r="J140" s="244"/>
      <c r="K140" s="88" t="s">
        <v>601</v>
      </c>
      <c r="L140" s="236"/>
      <c r="M140" s="236" t="s">
        <v>290</v>
      </c>
      <c r="N140" s="264"/>
      <c r="O140" s="264"/>
      <c r="P140" s="267"/>
      <c r="Q140" s="241"/>
      <c r="R140" s="241"/>
      <c r="S140" s="241"/>
      <c r="T140" s="261"/>
    </row>
    <row r="141" spans="1:20" ht="51" customHeight="1" hidden="1">
      <c r="A141" s="186" t="s">
        <v>94</v>
      </c>
      <c r="B141" s="56" t="s">
        <v>499</v>
      </c>
      <c r="C141" s="57" t="s">
        <v>95</v>
      </c>
      <c r="D141" s="57"/>
      <c r="E141" s="269"/>
      <c r="F141" s="269"/>
      <c r="G141" s="269"/>
      <c r="H141" s="60"/>
      <c r="I141" s="56"/>
      <c r="J141" s="59"/>
      <c r="K141" s="60"/>
      <c r="L141" s="61"/>
      <c r="M141" s="61"/>
      <c r="N141" s="77"/>
      <c r="O141" s="77"/>
      <c r="P141" s="162"/>
      <c r="Q141" s="77"/>
      <c r="R141" s="77"/>
      <c r="S141" s="77"/>
      <c r="T141" s="187"/>
    </row>
    <row r="142" spans="1:20" ht="63.75" customHeight="1" hidden="1">
      <c r="A142" s="186" t="s">
        <v>96</v>
      </c>
      <c r="B142" s="56" t="s">
        <v>502</v>
      </c>
      <c r="C142" s="57" t="s">
        <v>97</v>
      </c>
      <c r="D142" s="57"/>
      <c r="E142" s="58"/>
      <c r="F142" s="56"/>
      <c r="G142" s="59"/>
      <c r="H142" s="60"/>
      <c r="I142" s="56"/>
      <c r="J142" s="59"/>
      <c r="K142" s="60"/>
      <c r="L142" s="61"/>
      <c r="M142" s="61"/>
      <c r="N142" s="77"/>
      <c r="O142" s="77"/>
      <c r="P142" s="162"/>
      <c r="Q142" s="77"/>
      <c r="R142" s="77"/>
      <c r="S142" s="77"/>
      <c r="T142" s="187"/>
    </row>
    <row r="143" spans="1:20" ht="38.25" customHeight="1" hidden="1">
      <c r="A143" s="186" t="s">
        <v>98</v>
      </c>
      <c r="B143" s="56" t="s">
        <v>505</v>
      </c>
      <c r="C143" s="57" t="s">
        <v>99</v>
      </c>
      <c r="D143" s="57"/>
      <c r="E143" s="58"/>
      <c r="F143" s="56"/>
      <c r="G143" s="59"/>
      <c r="H143" s="60"/>
      <c r="I143" s="56"/>
      <c r="J143" s="59"/>
      <c r="K143" s="60"/>
      <c r="L143" s="61"/>
      <c r="M143" s="61"/>
      <c r="N143" s="77"/>
      <c r="O143" s="77"/>
      <c r="P143" s="162"/>
      <c r="Q143" s="77"/>
      <c r="R143" s="77"/>
      <c r="S143" s="77"/>
      <c r="T143" s="187"/>
    </row>
    <row r="144" spans="1:20" ht="38.25" customHeight="1" hidden="1">
      <c r="A144" s="186" t="s">
        <v>100</v>
      </c>
      <c r="B144" s="56" t="s">
        <v>101</v>
      </c>
      <c r="C144" s="57" t="s">
        <v>102</v>
      </c>
      <c r="D144" s="57"/>
      <c r="E144" s="58"/>
      <c r="F144" s="56"/>
      <c r="G144" s="59"/>
      <c r="H144" s="60"/>
      <c r="I144" s="56"/>
      <c r="J144" s="59"/>
      <c r="K144" s="60"/>
      <c r="L144" s="61"/>
      <c r="M144" s="61"/>
      <c r="N144" s="77"/>
      <c r="O144" s="77"/>
      <c r="P144" s="162"/>
      <c r="Q144" s="77"/>
      <c r="R144" s="77"/>
      <c r="S144" s="77"/>
      <c r="T144" s="187"/>
    </row>
    <row r="145" spans="1:20" ht="38.25" customHeight="1" hidden="1">
      <c r="A145" s="186" t="s">
        <v>103</v>
      </c>
      <c r="B145" s="56" t="s">
        <v>104</v>
      </c>
      <c r="C145" s="57" t="s">
        <v>105</v>
      </c>
      <c r="D145" s="57"/>
      <c r="E145" s="58"/>
      <c r="F145" s="56"/>
      <c r="G145" s="59"/>
      <c r="H145" s="60"/>
      <c r="I145" s="56"/>
      <c r="J145" s="59"/>
      <c r="K145" s="60"/>
      <c r="L145" s="61"/>
      <c r="M145" s="61"/>
      <c r="N145" s="77"/>
      <c r="O145" s="77"/>
      <c r="P145" s="162"/>
      <c r="Q145" s="77"/>
      <c r="R145" s="77"/>
      <c r="S145" s="77"/>
      <c r="T145" s="187"/>
    </row>
    <row r="146" spans="1:20" ht="76.5" customHeight="1" hidden="1">
      <c r="A146" s="186" t="s">
        <v>106</v>
      </c>
      <c r="B146" s="56" t="s">
        <v>107</v>
      </c>
      <c r="C146" s="57" t="s">
        <v>108</v>
      </c>
      <c r="D146" s="57"/>
      <c r="E146" s="58"/>
      <c r="F146" s="56"/>
      <c r="G146" s="59"/>
      <c r="H146" s="60"/>
      <c r="I146" s="56"/>
      <c r="J146" s="59"/>
      <c r="K146" s="60"/>
      <c r="L146" s="61"/>
      <c r="M146" s="61"/>
      <c r="N146" s="77"/>
      <c r="O146" s="77"/>
      <c r="P146" s="162"/>
      <c r="Q146" s="77"/>
      <c r="R146" s="77"/>
      <c r="S146" s="77"/>
      <c r="T146" s="187"/>
    </row>
    <row r="147" spans="1:20" ht="38.25" customHeight="1" hidden="1">
      <c r="A147" s="175" t="s">
        <v>109</v>
      </c>
      <c r="B147" s="23" t="s">
        <v>110</v>
      </c>
      <c r="C147" s="57" t="s">
        <v>111</v>
      </c>
      <c r="D147" s="19"/>
      <c r="E147" s="21"/>
      <c r="F147" s="23"/>
      <c r="G147" s="24"/>
      <c r="H147" s="22"/>
      <c r="I147" s="23"/>
      <c r="J147" s="24"/>
      <c r="K147" s="22"/>
      <c r="L147" s="25"/>
      <c r="M147" s="25"/>
      <c r="N147" s="67"/>
      <c r="O147" s="67"/>
      <c r="P147" s="156"/>
      <c r="Q147" s="67"/>
      <c r="R147" s="67"/>
      <c r="S147" s="67"/>
      <c r="T147" s="178"/>
    </row>
    <row r="148" spans="1:20" ht="25.5" customHeight="1" hidden="1">
      <c r="A148" s="175" t="s">
        <v>112</v>
      </c>
      <c r="B148" s="23" t="s">
        <v>113</v>
      </c>
      <c r="C148" s="57" t="s">
        <v>114</v>
      </c>
      <c r="D148" s="19"/>
      <c r="E148" s="21"/>
      <c r="F148" s="23"/>
      <c r="G148" s="24"/>
      <c r="H148" s="22"/>
      <c r="I148" s="23"/>
      <c r="J148" s="24"/>
      <c r="K148" s="22"/>
      <c r="L148" s="25"/>
      <c r="M148" s="25"/>
      <c r="N148" s="67"/>
      <c r="O148" s="67"/>
      <c r="P148" s="156"/>
      <c r="Q148" s="67"/>
      <c r="R148" s="67"/>
      <c r="S148" s="67"/>
      <c r="T148" s="178"/>
    </row>
    <row r="149" spans="1:20" ht="38.25" customHeight="1" hidden="1">
      <c r="A149" s="334" t="s">
        <v>115</v>
      </c>
      <c r="B149" s="313" t="s">
        <v>116</v>
      </c>
      <c r="C149" s="245" t="s">
        <v>117</v>
      </c>
      <c r="D149" s="245"/>
      <c r="E149" s="301" t="s">
        <v>386</v>
      </c>
      <c r="F149" s="301" t="s">
        <v>66</v>
      </c>
      <c r="G149" s="301" t="s">
        <v>434</v>
      </c>
      <c r="H149" s="22"/>
      <c r="I149" s="23"/>
      <c r="J149" s="24"/>
      <c r="K149" s="22" t="s">
        <v>380</v>
      </c>
      <c r="L149" s="108" t="s">
        <v>118</v>
      </c>
      <c r="M149" s="108" t="s">
        <v>68</v>
      </c>
      <c r="N149" s="262"/>
      <c r="O149" s="262"/>
      <c r="P149" s="213"/>
      <c r="Q149" s="262"/>
      <c r="R149" s="262"/>
      <c r="S149" s="262"/>
      <c r="T149" s="281"/>
    </row>
    <row r="150" spans="1:20" ht="38.25" customHeight="1" hidden="1">
      <c r="A150" s="336"/>
      <c r="B150" s="337"/>
      <c r="C150" s="246"/>
      <c r="D150" s="246"/>
      <c r="E150" s="276"/>
      <c r="F150" s="276"/>
      <c r="G150" s="276"/>
      <c r="H150" s="54" t="s">
        <v>389</v>
      </c>
      <c r="I150" s="47"/>
      <c r="J150" s="53"/>
      <c r="K150" s="60" t="s">
        <v>380</v>
      </c>
      <c r="L150" s="109" t="s">
        <v>118</v>
      </c>
      <c r="M150" s="109" t="s">
        <v>467</v>
      </c>
      <c r="N150" s="263"/>
      <c r="O150" s="263"/>
      <c r="P150" s="350"/>
      <c r="Q150" s="263"/>
      <c r="R150" s="263"/>
      <c r="S150" s="263"/>
      <c r="T150" s="260"/>
    </row>
    <row r="151" spans="1:20" ht="38.25" customHeight="1" hidden="1">
      <c r="A151" s="278"/>
      <c r="B151" s="315"/>
      <c r="C151" s="305"/>
      <c r="D151" s="247"/>
      <c r="E151" s="302"/>
      <c r="F151" s="302"/>
      <c r="G151" s="302"/>
      <c r="H151" s="54" t="s">
        <v>389</v>
      </c>
      <c r="I151" s="47"/>
      <c r="J151" s="53"/>
      <c r="K151" s="60" t="s">
        <v>380</v>
      </c>
      <c r="L151" s="109"/>
      <c r="M151" s="109" t="s">
        <v>469</v>
      </c>
      <c r="N151" s="264"/>
      <c r="O151" s="264"/>
      <c r="P151" s="214"/>
      <c r="Q151" s="264"/>
      <c r="R151" s="264"/>
      <c r="S151" s="264"/>
      <c r="T151" s="261"/>
    </row>
    <row r="152" spans="1:20" ht="89.25" customHeight="1" hidden="1">
      <c r="A152" s="186" t="s">
        <v>119</v>
      </c>
      <c r="B152" s="56" t="s">
        <v>559</v>
      </c>
      <c r="C152" s="57" t="s">
        <v>120</v>
      </c>
      <c r="D152" s="57"/>
      <c r="E152" s="58"/>
      <c r="F152" s="56"/>
      <c r="G152" s="59"/>
      <c r="H152" s="60"/>
      <c r="I152" s="56"/>
      <c r="J152" s="59"/>
      <c r="K152" s="60"/>
      <c r="L152" s="61"/>
      <c r="M152" s="61"/>
      <c r="N152" s="77"/>
      <c r="O152" s="77"/>
      <c r="P152" s="162"/>
      <c r="Q152" s="77"/>
      <c r="R152" s="77"/>
      <c r="S152" s="77"/>
      <c r="T152" s="187"/>
    </row>
    <row r="153" spans="1:20" ht="38.25" customHeight="1" hidden="1">
      <c r="A153" s="175" t="s">
        <v>121</v>
      </c>
      <c r="B153" s="23" t="s">
        <v>122</v>
      </c>
      <c r="C153" s="19" t="s">
        <v>123</v>
      </c>
      <c r="D153" s="19"/>
      <c r="E153" s="21"/>
      <c r="F153" s="23"/>
      <c r="G153" s="24"/>
      <c r="H153" s="22"/>
      <c r="I153" s="23"/>
      <c r="J153" s="24"/>
      <c r="K153" s="22"/>
      <c r="L153" s="25"/>
      <c r="M153" s="25"/>
      <c r="N153" s="67"/>
      <c r="O153" s="67"/>
      <c r="P153" s="156"/>
      <c r="Q153" s="67"/>
      <c r="R153" s="67"/>
      <c r="S153" s="67"/>
      <c r="T153" s="178"/>
    </row>
    <row r="154" spans="1:20" ht="38.25" customHeight="1" hidden="1">
      <c r="A154" s="175" t="s">
        <v>124</v>
      </c>
      <c r="B154" s="23" t="s">
        <v>125</v>
      </c>
      <c r="C154" s="19" t="s">
        <v>126</v>
      </c>
      <c r="D154" s="19"/>
      <c r="E154" s="21"/>
      <c r="F154" s="23"/>
      <c r="G154" s="24"/>
      <c r="H154" s="22"/>
      <c r="I154" s="23"/>
      <c r="J154" s="24"/>
      <c r="K154" s="22"/>
      <c r="L154" s="25"/>
      <c r="M154" s="25"/>
      <c r="N154" s="67"/>
      <c r="O154" s="67"/>
      <c r="P154" s="156"/>
      <c r="Q154" s="67"/>
      <c r="R154" s="67"/>
      <c r="S154" s="67"/>
      <c r="T154" s="178"/>
    </row>
    <row r="155" spans="1:20" ht="51" customHeight="1" hidden="1">
      <c r="A155" s="175" t="s">
        <v>127</v>
      </c>
      <c r="B155" s="23" t="s">
        <v>532</v>
      </c>
      <c r="C155" s="19" t="s">
        <v>128</v>
      </c>
      <c r="D155" s="19"/>
      <c r="E155" s="21"/>
      <c r="F155" s="23"/>
      <c r="G155" s="24"/>
      <c r="H155" s="22"/>
      <c r="I155" s="23"/>
      <c r="J155" s="24"/>
      <c r="K155" s="22"/>
      <c r="L155" s="25"/>
      <c r="M155" s="25"/>
      <c r="N155" s="67"/>
      <c r="O155" s="67"/>
      <c r="P155" s="156"/>
      <c r="Q155" s="67"/>
      <c r="R155" s="67"/>
      <c r="S155" s="67"/>
      <c r="T155" s="178"/>
    </row>
    <row r="156" spans="1:20" ht="51" customHeight="1" hidden="1">
      <c r="A156" s="175" t="s">
        <v>129</v>
      </c>
      <c r="B156" s="23" t="s">
        <v>535</v>
      </c>
      <c r="C156" s="19" t="s">
        <v>130</v>
      </c>
      <c r="D156" s="19"/>
      <c r="E156" s="21"/>
      <c r="F156" s="23"/>
      <c r="G156" s="24"/>
      <c r="H156" s="22"/>
      <c r="I156" s="23"/>
      <c r="J156" s="24"/>
      <c r="K156" s="22"/>
      <c r="L156" s="25"/>
      <c r="M156" s="25"/>
      <c r="N156" s="67"/>
      <c r="O156" s="67"/>
      <c r="P156" s="156"/>
      <c r="Q156" s="67"/>
      <c r="R156" s="67"/>
      <c r="S156" s="67"/>
      <c r="T156" s="178"/>
    </row>
    <row r="157" spans="1:20" ht="12.75" customHeight="1" hidden="1">
      <c r="A157" s="328" t="s">
        <v>131</v>
      </c>
      <c r="B157" s="330" t="s">
        <v>546</v>
      </c>
      <c r="C157" s="245" t="s">
        <v>132</v>
      </c>
      <c r="D157" s="245"/>
      <c r="E157" s="301" t="s">
        <v>386</v>
      </c>
      <c r="F157" s="242" t="s">
        <v>66</v>
      </c>
      <c r="G157" s="242" t="s">
        <v>434</v>
      </c>
      <c r="H157" s="232" t="s">
        <v>389</v>
      </c>
      <c r="I157" s="242"/>
      <c r="J157" s="242"/>
      <c r="K157" s="232" t="s">
        <v>380</v>
      </c>
      <c r="L157" s="242" t="s">
        <v>133</v>
      </c>
      <c r="M157" s="242" t="s">
        <v>469</v>
      </c>
      <c r="N157" s="262"/>
      <c r="O157" s="262"/>
      <c r="P157" s="213"/>
      <c r="Q157" s="262"/>
      <c r="R157" s="262"/>
      <c r="S157" s="262"/>
      <c r="T157" s="281"/>
    </row>
    <row r="158" spans="1:20" ht="12.75" customHeight="1" hidden="1">
      <c r="A158" s="329"/>
      <c r="B158" s="331"/>
      <c r="C158" s="305"/>
      <c r="D158" s="247"/>
      <c r="E158" s="302"/>
      <c r="F158" s="244"/>
      <c r="G158" s="244"/>
      <c r="H158" s="339"/>
      <c r="I158" s="244"/>
      <c r="J158" s="244"/>
      <c r="K158" s="339"/>
      <c r="L158" s="244"/>
      <c r="M158" s="244"/>
      <c r="N158" s="264"/>
      <c r="O158" s="264"/>
      <c r="P158" s="214"/>
      <c r="Q158" s="264"/>
      <c r="R158" s="264"/>
      <c r="S158" s="264"/>
      <c r="T158" s="261"/>
    </row>
    <row r="159" spans="1:20" ht="63.75" customHeight="1" hidden="1">
      <c r="A159" s="176" t="s">
        <v>134</v>
      </c>
      <c r="B159" s="56" t="s">
        <v>562</v>
      </c>
      <c r="C159" s="26" t="s">
        <v>135</v>
      </c>
      <c r="D159" s="27"/>
      <c r="E159" s="28"/>
      <c r="F159" s="62"/>
      <c r="G159" s="62"/>
      <c r="H159" s="44"/>
      <c r="I159" s="62"/>
      <c r="J159" s="62"/>
      <c r="K159" s="44"/>
      <c r="L159" s="62"/>
      <c r="M159" s="62"/>
      <c r="N159" s="34"/>
      <c r="O159" s="34"/>
      <c r="P159" s="157"/>
      <c r="Q159" s="34"/>
      <c r="R159" s="34"/>
      <c r="S159" s="34"/>
      <c r="T159" s="174"/>
    </row>
    <row r="160" spans="1:20" ht="38.25" customHeight="1" hidden="1">
      <c r="A160" s="245" t="s">
        <v>136</v>
      </c>
      <c r="B160" s="301" t="s">
        <v>617</v>
      </c>
      <c r="C160" s="245" t="s">
        <v>137</v>
      </c>
      <c r="D160" s="245"/>
      <c r="E160" s="301" t="s">
        <v>386</v>
      </c>
      <c r="F160" s="242" t="s">
        <v>66</v>
      </c>
      <c r="G160" s="242" t="s">
        <v>434</v>
      </c>
      <c r="H160" s="232" t="s">
        <v>389</v>
      </c>
      <c r="I160" s="242"/>
      <c r="J160" s="242"/>
      <c r="K160" s="44" t="s">
        <v>380</v>
      </c>
      <c r="L160" s="45"/>
      <c r="M160" s="108" t="s">
        <v>68</v>
      </c>
      <c r="N160" s="262"/>
      <c r="O160" s="262"/>
      <c r="P160" s="213"/>
      <c r="Q160" s="262"/>
      <c r="R160" s="262"/>
      <c r="S160" s="262"/>
      <c r="T160" s="281"/>
    </row>
    <row r="161" spans="1:20" ht="51" customHeight="1" hidden="1">
      <c r="A161" s="246"/>
      <c r="B161" s="276"/>
      <c r="C161" s="246"/>
      <c r="D161" s="246"/>
      <c r="E161" s="276"/>
      <c r="F161" s="243"/>
      <c r="G161" s="243"/>
      <c r="H161" s="233"/>
      <c r="I161" s="243"/>
      <c r="J161" s="243"/>
      <c r="K161" s="60" t="s">
        <v>138</v>
      </c>
      <c r="L161" s="61"/>
      <c r="M161" s="109" t="s">
        <v>467</v>
      </c>
      <c r="N161" s="263"/>
      <c r="O161" s="263"/>
      <c r="P161" s="350"/>
      <c r="Q161" s="263"/>
      <c r="R161" s="263"/>
      <c r="S161" s="263"/>
      <c r="T161" s="260"/>
    </row>
    <row r="162" spans="1:20" ht="51" customHeight="1" hidden="1">
      <c r="A162" s="246"/>
      <c r="B162" s="276"/>
      <c r="C162" s="246"/>
      <c r="D162" s="246"/>
      <c r="E162" s="276"/>
      <c r="F162" s="243"/>
      <c r="G162" s="243"/>
      <c r="H162" s="233"/>
      <c r="I162" s="243"/>
      <c r="J162" s="243"/>
      <c r="K162" s="60" t="s">
        <v>138</v>
      </c>
      <c r="L162" s="61"/>
      <c r="M162" s="109" t="s">
        <v>469</v>
      </c>
      <c r="N162" s="263"/>
      <c r="O162" s="263"/>
      <c r="P162" s="350"/>
      <c r="Q162" s="263"/>
      <c r="R162" s="263"/>
      <c r="S162" s="263"/>
      <c r="T162" s="260"/>
    </row>
    <row r="163" spans="1:20" ht="63.75" customHeight="1" hidden="1">
      <c r="A163" s="247"/>
      <c r="B163" s="302"/>
      <c r="C163" s="247"/>
      <c r="D163" s="247"/>
      <c r="E163" s="302"/>
      <c r="F163" s="244"/>
      <c r="G163" s="244"/>
      <c r="H163" s="339"/>
      <c r="I163" s="244"/>
      <c r="J163" s="244"/>
      <c r="K163" s="54" t="s">
        <v>139</v>
      </c>
      <c r="L163" s="55"/>
      <c r="M163" s="55" t="s">
        <v>140</v>
      </c>
      <c r="N163" s="264"/>
      <c r="O163" s="264"/>
      <c r="P163" s="214"/>
      <c r="Q163" s="264"/>
      <c r="R163" s="264"/>
      <c r="S163" s="264"/>
      <c r="T163" s="261"/>
    </row>
    <row r="164" spans="1:20" ht="102" customHeight="1" hidden="1">
      <c r="A164" s="38" t="s">
        <v>141</v>
      </c>
      <c r="B164" s="185" t="s">
        <v>0</v>
      </c>
      <c r="C164" s="73" t="s">
        <v>142</v>
      </c>
      <c r="D164" s="192"/>
      <c r="E164" s="73"/>
      <c r="F164" s="185"/>
      <c r="G164" s="188"/>
      <c r="H164" s="185"/>
      <c r="I164" s="185"/>
      <c r="J164" s="188"/>
      <c r="K164" s="185"/>
      <c r="L164" s="185"/>
      <c r="M164" s="185"/>
      <c r="N164" s="193"/>
      <c r="O164" s="73"/>
      <c r="P164" s="194"/>
      <c r="Q164" s="193"/>
      <c r="R164" s="193"/>
      <c r="S164" s="193"/>
      <c r="T164" s="195"/>
    </row>
    <row r="165" spans="1:20" ht="63.75" customHeight="1" hidden="1">
      <c r="A165" s="186" t="s">
        <v>143</v>
      </c>
      <c r="B165" s="92" t="s">
        <v>633</v>
      </c>
      <c r="C165" s="57" t="s">
        <v>144</v>
      </c>
      <c r="D165" s="57"/>
      <c r="E165" s="58"/>
      <c r="F165" s="56"/>
      <c r="G165" s="59"/>
      <c r="H165" s="60"/>
      <c r="I165" s="56"/>
      <c r="J165" s="59"/>
      <c r="K165" s="60"/>
      <c r="L165" s="61"/>
      <c r="M165" s="61"/>
      <c r="N165" s="77"/>
      <c r="O165" s="77"/>
      <c r="P165" s="162"/>
      <c r="Q165" s="77"/>
      <c r="R165" s="77"/>
      <c r="S165" s="77"/>
      <c r="T165" s="187"/>
    </row>
    <row r="166" spans="1:20" ht="51" customHeight="1" hidden="1">
      <c r="A166" s="175" t="s">
        <v>145</v>
      </c>
      <c r="B166" s="92" t="s">
        <v>636</v>
      </c>
      <c r="C166" s="19" t="s">
        <v>146</v>
      </c>
      <c r="D166" s="19"/>
      <c r="E166" s="21"/>
      <c r="F166" s="23"/>
      <c r="G166" s="24"/>
      <c r="H166" s="22"/>
      <c r="I166" s="23"/>
      <c r="J166" s="24"/>
      <c r="K166" s="22"/>
      <c r="L166" s="25"/>
      <c r="M166" s="25"/>
      <c r="N166" s="67"/>
      <c r="O166" s="67"/>
      <c r="P166" s="156"/>
      <c r="Q166" s="67"/>
      <c r="R166" s="67"/>
      <c r="S166" s="67"/>
      <c r="T166" s="178"/>
    </row>
    <row r="167" spans="1:20" ht="102" customHeight="1" hidden="1">
      <c r="A167" s="175" t="s">
        <v>147</v>
      </c>
      <c r="B167" s="113" t="s">
        <v>148</v>
      </c>
      <c r="C167" s="19" t="s">
        <v>149</v>
      </c>
      <c r="D167" s="19"/>
      <c r="E167" s="21"/>
      <c r="F167" s="23"/>
      <c r="G167" s="24"/>
      <c r="H167" s="22"/>
      <c r="I167" s="23"/>
      <c r="J167" s="24"/>
      <c r="K167" s="22"/>
      <c r="L167" s="25"/>
      <c r="M167" s="25"/>
      <c r="N167" s="67"/>
      <c r="O167" s="67"/>
      <c r="P167" s="156"/>
      <c r="Q167" s="67"/>
      <c r="R167" s="67"/>
      <c r="S167" s="67"/>
      <c r="T167" s="178"/>
    </row>
    <row r="168" spans="1:20" ht="38.25" customHeight="1" hidden="1">
      <c r="A168" s="334" t="s">
        <v>150</v>
      </c>
      <c r="B168" s="313" t="s">
        <v>565</v>
      </c>
      <c r="C168" s="245" t="s">
        <v>151</v>
      </c>
      <c r="D168" s="245"/>
      <c r="E168" s="301" t="s">
        <v>386</v>
      </c>
      <c r="F168" s="242" t="s">
        <v>66</v>
      </c>
      <c r="G168" s="242" t="s">
        <v>434</v>
      </c>
      <c r="H168" s="22"/>
      <c r="I168" s="23"/>
      <c r="J168" s="24"/>
      <c r="K168" s="22" t="s">
        <v>380</v>
      </c>
      <c r="L168" s="108" t="s">
        <v>152</v>
      </c>
      <c r="M168" s="108" t="s">
        <v>68</v>
      </c>
      <c r="N168" s="262"/>
      <c r="O168" s="262"/>
      <c r="P168" s="213"/>
      <c r="Q168" s="262"/>
      <c r="R168" s="262"/>
      <c r="S168" s="262"/>
      <c r="T168" s="281"/>
    </row>
    <row r="169" spans="1:20" ht="38.25" customHeight="1" hidden="1">
      <c r="A169" s="278"/>
      <c r="B169" s="315"/>
      <c r="C169" s="305"/>
      <c r="D169" s="247"/>
      <c r="E169" s="302"/>
      <c r="F169" s="244"/>
      <c r="G169" s="244"/>
      <c r="H169" s="54" t="s">
        <v>389</v>
      </c>
      <c r="I169" s="47"/>
      <c r="J169" s="53"/>
      <c r="K169" s="22" t="s">
        <v>380</v>
      </c>
      <c r="L169" s="108" t="s">
        <v>67</v>
      </c>
      <c r="M169" s="108" t="s">
        <v>467</v>
      </c>
      <c r="N169" s="264"/>
      <c r="O169" s="264"/>
      <c r="P169" s="214"/>
      <c r="Q169" s="264"/>
      <c r="R169" s="264"/>
      <c r="S169" s="264"/>
      <c r="T169" s="261"/>
    </row>
    <row r="170" spans="1:20" ht="38.25" customHeight="1" hidden="1">
      <c r="A170" s="190" t="s">
        <v>153</v>
      </c>
      <c r="B170" s="92" t="s">
        <v>7</v>
      </c>
      <c r="C170" s="93" t="s">
        <v>154</v>
      </c>
      <c r="D170" s="40"/>
      <c r="E170" s="46"/>
      <c r="F170" s="53"/>
      <c r="G170" s="53"/>
      <c r="H170" s="54"/>
      <c r="I170" s="47"/>
      <c r="J170" s="53"/>
      <c r="K170" s="22"/>
      <c r="L170" s="108"/>
      <c r="M170" s="108"/>
      <c r="N170" s="43"/>
      <c r="O170" s="43"/>
      <c r="P170" s="158"/>
      <c r="Q170" s="43"/>
      <c r="R170" s="43"/>
      <c r="S170" s="43"/>
      <c r="T170" s="78"/>
    </row>
    <row r="171" spans="1:20" ht="76.5" customHeight="1" hidden="1">
      <c r="A171" s="190" t="s">
        <v>155</v>
      </c>
      <c r="B171" s="92" t="s">
        <v>17</v>
      </c>
      <c r="C171" s="93" t="s">
        <v>156</v>
      </c>
      <c r="D171" s="40"/>
      <c r="E171" s="46"/>
      <c r="F171" s="53"/>
      <c r="G171" s="53"/>
      <c r="H171" s="54"/>
      <c r="I171" s="47"/>
      <c r="J171" s="53"/>
      <c r="K171" s="22"/>
      <c r="L171" s="108"/>
      <c r="M171" s="108"/>
      <c r="N171" s="43"/>
      <c r="O171" s="43"/>
      <c r="P171" s="158"/>
      <c r="Q171" s="43"/>
      <c r="R171" s="43"/>
      <c r="S171" s="43"/>
      <c r="T171" s="78"/>
    </row>
    <row r="172" spans="1:20" ht="12.75" customHeight="1" hidden="1">
      <c r="A172" s="190" t="s">
        <v>157</v>
      </c>
      <c r="B172" s="92" t="s">
        <v>158</v>
      </c>
      <c r="C172" s="93" t="s">
        <v>159</v>
      </c>
      <c r="D172" s="40"/>
      <c r="E172" s="46"/>
      <c r="F172" s="53"/>
      <c r="G172" s="53"/>
      <c r="H172" s="54"/>
      <c r="I172" s="47"/>
      <c r="J172" s="53"/>
      <c r="K172" s="22"/>
      <c r="L172" s="108"/>
      <c r="M172" s="108"/>
      <c r="N172" s="43"/>
      <c r="O172" s="43"/>
      <c r="P172" s="158"/>
      <c r="Q172" s="43"/>
      <c r="R172" s="43"/>
      <c r="S172" s="43"/>
      <c r="T172" s="78"/>
    </row>
    <row r="173" spans="1:20" ht="25.5" customHeight="1" hidden="1">
      <c r="A173" s="190" t="s">
        <v>160</v>
      </c>
      <c r="B173" s="92" t="s">
        <v>30</v>
      </c>
      <c r="C173" s="93" t="s">
        <v>161</v>
      </c>
      <c r="D173" s="40"/>
      <c r="E173" s="46"/>
      <c r="F173" s="53"/>
      <c r="G173" s="53"/>
      <c r="H173" s="54"/>
      <c r="I173" s="47"/>
      <c r="J173" s="53"/>
      <c r="K173" s="22"/>
      <c r="L173" s="108"/>
      <c r="M173" s="108"/>
      <c r="N173" s="43"/>
      <c r="O173" s="43"/>
      <c r="P173" s="158"/>
      <c r="Q173" s="43"/>
      <c r="R173" s="43"/>
      <c r="S173" s="43"/>
      <c r="T173" s="78"/>
    </row>
    <row r="174" spans="1:20" ht="32.25" customHeight="1" hidden="1">
      <c r="A174" s="190" t="s">
        <v>162</v>
      </c>
      <c r="B174" s="92" t="s">
        <v>33</v>
      </c>
      <c r="C174" s="93" t="s">
        <v>163</v>
      </c>
      <c r="D174" s="40"/>
      <c r="E174" s="46"/>
      <c r="F174" s="53"/>
      <c r="G174" s="53"/>
      <c r="H174" s="54"/>
      <c r="I174" s="47"/>
      <c r="J174" s="53"/>
      <c r="K174" s="22"/>
      <c r="L174" s="108"/>
      <c r="M174" s="108"/>
      <c r="N174" s="43"/>
      <c r="O174" s="43"/>
      <c r="P174" s="158"/>
      <c r="Q174" s="43"/>
      <c r="R174" s="43"/>
      <c r="S174" s="43"/>
      <c r="T174" s="78"/>
    </row>
    <row r="175" spans="1:20" ht="32.25" customHeight="1" hidden="1">
      <c r="A175" s="190" t="s">
        <v>164</v>
      </c>
      <c r="B175" s="92" t="s">
        <v>39</v>
      </c>
      <c r="C175" s="93" t="s">
        <v>165</v>
      </c>
      <c r="D175" s="40"/>
      <c r="E175" s="46"/>
      <c r="F175" s="53"/>
      <c r="G175" s="53"/>
      <c r="H175" s="54"/>
      <c r="I175" s="47"/>
      <c r="J175" s="53"/>
      <c r="K175" s="22"/>
      <c r="L175" s="108"/>
      <c r="M175" s="108"/>
      <c r="N175" s="43"/>
      <c r="O175" s="43"/>
      <c r="P175" s="158"/>
      <c r="Q175" s="43"/>
      <c r="R175" s="43"/>
      <c r="S175" s="43"/>
      <c r="T175" s="78"/>
    </row>
    <row r="176" spans="1:20" ht="32.25" customHeight="1" hidden="1">
      <c r="A176" s="190" t="s">
        <v>166</v>
      </c>
      <c r="B176" s="92" t="s">
        <v>42</v>
      </c>
      <c r="C176" s="93" t="s">
        <v>167</v>
      </c>
      <c r="D176" s="40"/>
      <c r="E176" s="46"/>
      <c r="F176" s="53"/>
      <c r="G176" s="53"/>
      <c r="H176" s="54"/>
      <c r="I176" s="47"/>
      <c r="J176" s="53"/>
      <c r="K176" s="22"/>
      <c r="L176" s="108"/>
      <c r="M176" s="108"/>
      <c r="N176" s="43"/>
      <c r="O176" s="43"/>
      <c r="P176" s="158"/>
      <c r="Q176" s="43"/>
      <c r="R176" s="43"/>
      <c r="S176" s="43"/>
      <c r="T176" s="78"/>
    </row>
    <row r="177" spans="1:20" ht="32.25" customHeight="1" hidden="1">
      <c r="A177" s="190" t="s">
        <v>168</v>
      </c>
      <c r="B177" s="92" t="s">
        <v>169</v>
      </c>
      <c r="C177" s="93" t="s">
        <v>170</v>
      </c>
      <c r="D177" s="40"/>
      <c r="E177" s="46"/>
      <c r="F177" s="53"/>
      <c r="G177" s="53"/>
      <c r="H177" s="54"/>
      <c r="I177" s="47"/>
      <c r="J177" s="53"/>
      <c r="K177" s="22"/>
      <c r="L177" s="108"/>
      <c r="M177" s="108"/>
      <c r="N177" s="43"/>
      <c r="O177" s="43"/>
      <c r="P177" s="158"/>
      <c r="Q177" s="43"/>
      <c r="R177" s="43"/>
      <c r="S177" s="43"/>
      <c r="T177" s="78"/>
    </row>
    <row r="178" spans="1:20" ht="32.25" customHeight="1" hidden="1">
      <c r="A178" s="190" t="s">
        <v>171</v>
      </c>
      <c r="B178" s="92" t="s">
        <v>172</v>
      </c>
      <c r="C178" s="93" t="s">
        <v>173</v>
      </c>
      <c r="D178" s="40"/>
      <c r="E178" s="46"/>
      <c r="F178" s="53"/>
      <c r="G178" s="53"/>
      <c r="H178" s="54"/>
      <c r="I178" s="47"/>
      <c r="J178" s="53"/>
      <c r="K178" s="22"/>
      <c r="L178" s="108"/>
      <c r="M178" s="108"/>
      <c r="N178" s="43"/>
      <c r="O178" s="43"/>
      <c r="P178" s="158"/>
      <c r="Q178" s="43"/>
      <c r="R178" s="43"/>
      <c r="S178" s="43"/>
      <c r="T178" s="78"/>
    </row>
    <row r="179" spans="1:20" ht="38.25" customHeight="1" hidden="1">
      <c r="A179" s="186" t="s">
        <v>174</v>
      </c>
      <c r="B179" s="56" t="s">
        <v>45</v>
      </c>
      <c r="C179" s="57" t="s">
        <v>175</v>
      </c>
      <c r="D179" s="57"/>
      <c r="E179" s="58"/>
      <c r="F179" s="56"/>
      <c r="G179" s="59"/>
      <c r="H179" s="60"/>
      <c r="I179" s="56"/>
      <c r="J179" s="59"/>
      <c r="K179" s="60"/>
      <c r="L179" s="61"/>
      <c r="M179" s="61"/>
      <c r="N179" s="77"/>
      <c r="O179" s="77"/>
      <c r="P179" s="162"/>
      <c r="Q179" s="77"/>
      <c r="R179" s="77"/>
      <c r="S179" s="77"/>
      <c r="T179" s="187"/>
    </row>
    <row r="180" spans="1:20" ht="102" customHeight="1" hidden="1">
      <c r="A180" s="186" t="s">
        <v>176</v>
      </c>
      <c r="B180" s="56" t="s">
        <v>54</v>
      </c>
      <c r="C180" s="57" t="s">
        <v>177</v>
      </c>
      <c r="D180" s="57"/>
      <c r="E180" s="58"/>
      <c r="F180" s="56"/>
      <c r="G180" s="59"/>
      <c r="H180" s="60"/>
      <c r="I180" s="56"/>
      <c r="J180" s="59"/>
      <c r="K180" s="60"/>
      <c r="L180" s="61"/>
      <c r="M180" s="61"/>
      <c r="N180" s="77"/>
      <c r="O180" s="77"/>
      <c r="P180" s="162"/>
      <c r="Q180" s="77"/>
      <c r="R180" s="77"/>
      <c r="S180" s="77"/>
      <c r="T180" s="187"/>
    </row>
    <row r="181" spans="1:20" ht="89.25" customHeight="1" hidden="1">
      <c r="A181" s="186" t="s">
        <v>178</v>
      </c>
      <c r="B181" s="56" t="s">
        <v>57</v>
      </c>
      <c r="C181" s="57" t="s">
        <v>179</v>
      </c>
      <c r="D181" s="57"/>
      <c r="E181" s="58"/>
      <c r="F181" s="56"/>
      <c r="G181" s="59"/>
      <c r="H181" s="60"/>
      <c r="I181" s="56"/>
      <c r="J181" s="59"/>
      <c r="K181" s="60"/>
      <c r="L181" s="61"/>
      <c r="M181" s="61"/>
      <c r="N181" s="77"/>
      <c r="O181" s="77"/>
      <c r="P181" s="162"/>
      <c r="Q181" s="77"/>
      <c r="R181" s="77"/>
      <c r="S181" s="77"/>
      <c r="T181" s="187"/>
    </row>
    <row r="182" spans="1:20" ht="25.5" customHeight="1" hidden="1">
      <c r="A182" s="186" t="s">
        <v>180</v>
      </c>
      <c r="B182" s="56" t="s">
        <v>436</v>
      </c>
      <c r="C182" s="57" t="s">
        <v>181</v>
      </c>
      <c r="D182" s="57"/>
      <c r="E182" s="58"/>
      <c r="F182" s="56"/>
      <c r="G182" s="59"/>
      <c r="H182" s="60"/>
      <c r="I182" s="56"/>
      <c r="J182" s="59"/>
      <c r="K182" s="60"/>
      <c r="L182" s="61"/>
      <c r="M182" s="61"/>
      <c r="N182" s="77"/>
      <c r="O182" s="77"/>
      <c r="P182" s="162"/>
      <c r="Q182" s="77"/>
      <c r="R182" s="77"/>
      <c r="S182" s="77"/>
      <c r="T182" s="187"/>
    </row>
    <row r="183" spans="1:20" ht="63.75" customHeight="1" hidden="1">
      <c r="A183" s="186" t="s">
        <v>182</v>
      </c>
      <c r="B183" s="56" t="s">
        <v>183</v>
      </c>
      <c r="C183" s="57" t="s">
        <v>184</v>
      </c>
      <c r="D183" s="57"/>
      <c r="E183" s="58"/>
      <c r="F183" s="56"/>
      <c r="G183" s="59"/>
      <c r="H183" s="60"/>
      <c r="I183" s="56"/>
      <c r="J183" s="59"/>
      <c r="K183" s="60"/>
      <c r="L183" s="61"/>
      <c r="M183" s="61"/>
      <c r="N183" s="77"/>
      <c r="O183" s="77"/>
      <c r="P183" s="162"/>
      <c r="Q183" s="77"/>
      <c r="R183" s="77"/>
      <c r="S183" s="77"/>
      <c r="T183" s="187"/>
    </row>
    <row r="184" spans="1:20" ht="51" customHeight="1" hidden="1">
      <c r="A184" s="186" t="s">
        <v>185</v>
      </c>
      <c r="B184" s="56" t="s">
        <v>186</v>
      </c>
      <c r="C184" s="57" t="s">
        <v>187</v>
      </c>
      <c r="D184" s="57"/>
      <c r="E184" s="58"/>
      <c r="F184" s="56"/>
      <c r="G184" s="59"/>
      <c r="H184" s="60"/>
      <c r="I184" s="56"/>
      <c r="J184" s="59"/>
      <c r="K184" s="60"/>
      <c r="L184" s="61"/>
      <c r="M184" s="61"/>
      <c r="N184" s="77"/>
      <c r="O184" s="77"/>
      <c r="P184" s="162"/>
      <c r="Q184" s="77"/>
      <c r="R184" s="77"/>
      <c r="S184" s="77"/>
      <c r="T184" s="187"/>
    </row>
    <row r="185" spans="1:20" ht="57.75" customHeight="1" hidden="1">
      <c r="A185" s="175" t="s">
        <v>188</v>
      </c>
      <c r="B185" s="23" t="s">
        <v>189</v>
      </c>
      <c r="C185" s="19" t="s">
        <v>190</v>
      </c>
      <c r="D185" s="19"/>
      <c r="E185" s="21"/>
      <c r="F185" s="23"/>
      <c r="G185" s="24"/>
      <c r="H185" s="22"/>
      <c r="I185" s="23"/>
      <c r="J185" s="24"/>
      <c r="K185" s="22"/>
      <c r="L185" s="25"/>
      <c r="M185" s="25"/>
      <c r="N185" s="67"/>
      <c r="O185" s="67"/>
      <c r="P185" s="156"/>
      <c r="Q185" s="67"/>
      <c r="R185" s="67"/>
      <c r="S185" s="67"/>
      <c r="T185" s="178"/>
    </row>
    <row r="186" spans="1:20" ht="24.75" customHeight="1" hidden="1">
      <c r="A186" s="190" t="s">
        <v>191</v>
      </c>
      <c r="B186" s="92" t="s">
        <v>192</v>
      </c>
      <c r="C186" s="93" t="s">
        <v>193</v>
      </c>
      <c r="D186" s="93"/>
      <c r="E186" s="94"/>
      <c r="F186" s="92"/>
      <c r="G186" s="95"/>
      <c r="H186" s="100"/>
      <c r="I186" s="92"/>
      <c r="J186" s="95"/>
      <c r="K186" s="100"/>
      <c r="L186" s="101"/>
      <c r="M186" s="101"/>
      <c r="N186" s="77"/>
      <c r="O186" s="99"/>
      <c r="P186" s="162"/>
      <c r="Q186" s="77"/>
      <c r="R186" s="77"/>
      <c r="S186" s="77"/>
      <c r="T186" s="191"/>
    </row>
    <row r="187" spans="1:20" ht="111.75" customHeight="1">
      <c r="A187" s="183" t="s">
        <v>194</v>
      </c>
      <c r="B187" s="14" t="s">
        <v>215</v>
      </c>
      <c r="C187" s="15" t="s">
        <v>216</v>
      </c>
      <c r="D187" s="15"/>
      <c r="E187" s="197"/>
      <c r="F187" s="14"/>
      <c r="G187" s="17"/>
      <c r="H187" s="114"/>
      <c r="I187" s="14"/>
      <c r="J187" s="17"/>
      <c r="K187" s="16"/>
      <c r="L187" s="18"/>
      <c r="M187" s="18"/>
      <c r="N187" s="107">
        <f aca="true" t="shared" si="3" ref="N187:S187">SUM(N188:N203)</f>
        <v>667</v>
      </c>
      <c r="O187" s="107">
        <f t="shared" si="3"/>
        <v>667</v>
      </c>
      <c r="P187" s="163">
        <f t="shared" si="3"/>
        <v>672.7</v>
      </c>
      <c r="Q187" s="107">
        <f t="shared" si="3"/>
        <v>672.7</v>
      </c>
      <c r="R187" s="107">
        <f t="shared" si="3"/>
        <v>672.7</v>
      </c>
      <c r="S187" s="107">
        <f t="shared" si="3"/>
        <v>672.7</v>
      </c>
      <c r="T187" s="184"/>
    </row>
    <row r="188" spans="1:20" ht="142.5" customHeight="1">
      <c r="A188" s="334" t="s">
        <v>217</v>
      </c>
      <c r="B188" s="313" t="s">
        <v>218</v>
      </c>
      <c r="C188" s="248" t="s">
        <v>219</v>
      </c>
      <c r="D188" s="347" t="s">
        <v>220</v>
      </c>
      <c r="E188" s="58" t="s">
        <v>221</v>
      </c>
      <c r="F188" s="293"/>
      <c r="G188" s="90"/>
      <c r="H188" s="88" t="s">
        <v>222</v>
      </c>
      <c r="I188" s="271" t="s">
        <v>225</v>
      </c>
      <c r="J188" s="283" t="s">
        <v>226</v>
      </c>
      <c r="K188" s="88" t="s">
        <v>232</v>
      </c>
      <c r="L188" s="272" t="s">
        <v>213</v>
      </c>
      <c r="M188" s="58" t="s">
        <v>472</v>
      </c>
      <c r="N188" s="351">
        <v>199.7</v>
      </c>
      <c r="O188" s="262">
        <v>199.7</v>
      </c>
      <c r="P188" s="265">
        <v>204.7</v>
      </c>
      <c r="Q188" s="239">
        <v>204.7</v>
      </c>
      <c r="R188" s="239">
        <v>204.7</v>
      </c>
      <c r="S188" s="239">
        <v>204.7</v>
      </c>
      <c r="T188" s="281"/>
    </row>
    <row r="189" spans="1:20" ht="76.5">
      <c r="A189" s="335"/>
      <c r="B189" s="314"/>
      <c r="C189" s="316"/>
      <c r="D189" s="348"/>
      <c r="E189" s="46" t="s">
        <v>386</v>
      </c>
      <c r="F189" s="196" t="s">
        <v>223</v>
      </c>
      <c r="G189" s="42" t="s">
        <v>224</v>
      </c>
      <c r="H189" s="48" t="s">
        <v>495</v>
      </c>
      <c r="I189" s="196" t="s">
        <v>225</v>
      </c>
      <c r="J189" s="46" t="s">
        <v>496</v>
      </c>
      <c r="K189" s="88" t="s">
        <v>593</v>
      </c>
      <c r="L189" s="272" t="s">
        <v>213</v>
      </c>
      <c r="M189" s="58" t="s">
        <v>594</v>
      </c>
      <c r="N189" s="352"/>
      <c r="O189" s="263"/>
      <c r="P189" s="266"/>
      <c r="Q189" s="240"/>
      <c r="R189" s="240"/>
      <c r="S189" s="240"/>
      <c r="T189" s="260"/>
    </row>
    <row r="190" spans="1:20" ht="76.5">
      <c r="A190" s="335"/>
      <c r="B190" s="314"/>
      <c r="C190" s="316"/>
      <c r="D190" s="348"/>
      <c r="E190" s="46" t="s">
        <v>227</v>
      </c>
      <c r="F190" s="196" t="s">
        <v>523</v>
      </c>
      <c r="G190" s="42" t="s">
        <v>388</v>
      </c>
      <c r="H190" s="48" t="s">
        <v>584</v>
      </c>
      <c r="I190" s="196" t="s">
        <v>231</v>
      </c>
      <c r="J190" s="46" t="s">
        <v>230</v>
      </c>
      <c r="K190" s="29"/>
      <c r="L190" s="69"/>
      <c r="M190" s="28"/>
      <c r="N190" s="352"/>
      <c r="O190" s="263"/>
      <c r="P190" s="266"/>
      <c r="Q190" s="240"/>
      <c r="R190" s="240"/>
      <c r="S190" s="240"/>
      <c r="T190" s="260"/>
    </row>
    <row r="191" spans="1:20" ht="85.5" customHeight="1">
      <c r="A191" s="278"/>
      <c r="B191" s="315"/>
      <c r="C191" s="317"/>
      <c r="D191" s="349"/>
      <c r="E191" s="46" t="s">
        <v>228</v>
      </c>
      <c r="F191" s="196" t="s">
        <v>229</v>
      </c>
      <c r="G191" s="42" t="s">
        <v>230</v>
      </c>
      <c r="H191" s="48" t="s">
        <v>602</v>
      </c>
      <c r="I191" s="46" t="s">
        <v>603</v>
      </c>
      <c r="J191" s="46" t="s">
        <v>598</v>
      </c>
      <c r="K191" s="48"/>
      <c r="L191" s="83"/>
      <c r="M191" s="46"/>
      <c r="N191" s="353"/>
      <c r="O191" s="264"/>
      <c r="P191" s="267"/>
      <c r="Q191" s="241"/>
      <c r="R191" s="241"/>
      <c r="S191" s="241"/>
      <c r="T191" s="261"/>
    </row>
    <row r="192" spans="1:20" ht="38.25" customHeight="1" hidden="1">
      <c r="A192" s="186" t="s">
        <v>233</v>
      </c>
      <c r="B192" s="56" t="s">
        <v>234</v>
      </c>
      <c r="C192" s="57" t="s">
        <v>235</v>
      </c>
      <c r="D192" s="57"/>
      <c r="E192" s="46"/>
      <c r="F192" s="58"/>
      <c r="G192" s="58"/>
      <c r="H192" s="48"/>
      <c r="I192" s="58"/>
      <c r="J192" s="58"/>
      <c r="K192" s="48"/>
      <c r="L192" s="46"/>
      <c r="M192" s="46"/>
      <c r="N192" s="77"/>
      <c r="O192" s="77"/>
      <c r="P192" s="162"/>
      <c r="Q192" s="77"/>
      <c r="R192" s="77"/>
      <c r="S192" s="77"/>
      <c r="T192" s="187"/>
    </row>
    <row r="193" spans="1:20" ht="12.75" customHeight="1" hidden="1">
      <c r="A193" s="328" t="s">
        <v>236</v>
      </c>
      <c r="B193" s="330" t="s">
        <v>237</v>
      </c>
      <c r="C193" s="245" t="s">
        <v>238</v>
      </c>
      <c r="D193" s="19" t="s">
        <v>65</v>
      </c>
      <c r="E193" s="21"/>
      <c r="F193" s="21"/>
      <c r="G193" s="21"/>
      <c r="H193" s="20"/>
      <c r="I193" s="21"/>
      <c r="J193" s="21"/>
      <c r="K193" s="20"/>
      <c r="L193" s="21"/>
      <c r="M193" s="21"/>
      <c r="N193" s="67"/>
      <c r="O193" s="67"/>
      <c r="P193" s="156"/>
      <c r="Q193" s="67"/>
      <c r="R193" s="67"/>
      <c r="S193" s="67"/>
      <c r="T193" s="178"/>
    </row>
    <row r="194" spans="1:20" ht="127.5" customHeight="1" hidden="1">
      <c r="A194" s="332"/>
      <c r="B194" s="333"/>
      <c r="C194" s="312"/>
      <c r="D194" s="27"/>
      <c r="E194" s="28" t="s">
        <v>239</v>
      </c>
      <c r="F194" s="28" t="s">
        <v>240</v>
      </c>
      <c r="G194" s="28" t="s">
        <v>241</v>
      </c>
      <c r="H194" s="29" t="s">
        <v>243</v>
      </c>
      <c r="I194" s="28"/>
      <c r="J194" s="28" t="s">
        <v>388</v>
      </c>
      <c r="K194" s="29"/>
      <c r="L194" s="28"/>
      <c r="M194" s="28"/>
      <c r="N194" s="34"/>
      <c r="O194" s="34"/>
      <c r="P194" s="157"/>
      <c r="Q194" s="34"/>
      <c r="R194" s="34"/>
      <c r="S194" s="34"/>
      <c r="T194" s="171"/>
    </row>
    <row r="195" spans="1:20" ht="63.75" customHeight="1" hidden="1">
      <c r="A195" s="332"/>
      <c r="B195" s="333"/>
      <c r="C195" s="312"/>
      <c r="D195" s="27"/>
      <c r="E195" s="28" t="s">
        <v>386</v>
      </c>
      <c r="F195" s="28" t="s">
        <v>523</v>
      </c>
      <c r="G195" s="28" t="s">
        <v>388</v>
      </c>
      <c r="H195" s="29" t="s">
        <v>244</v>
      </c>
      <c r="I195" s="28"/>
      <c r="J195" s="28" t="s">
        <v>374</v>
      </c>
      <c r="K195" s="29"/>
      <c r="L195" s="28"/>
      <c r="M195" s="28"/>
      <c r="N195" s="34"/>
      <c r="O195" s="34"/>
      <c r="P195" s="157"/>
      <c r="Q195" s="34"/>
      <c r="R195" s="34"/>
      <c r="S195" s="34"/>
      <c r="T195" s="171"/>
    </row>
    <row r="196" spans="1:20" ht="63.75" customHeight="1" hidden="1">
      <c r="A196" s="329"/>
      <c r="B196" s="331"/>
      <c r="C196" s="305"/>
      <c r="D196" s="40"/>
      <c r="E196" s="46" t="s">
        <v>389</v>
      </c>
      <c r="F196" s="46"/>
      <c r="G196" s="46"/>
      <c r="H196" s="48" t="s">
        <v>483</v>
      </c>
      <c r="I196" s="46"/>
      <c r="J196" s="46" t="s">
        <v>551</v>
      </c>
      <c r="K196" s="48"/>
      <c r="L196" s="46"/>
      <c r="M196" s="46"/>
      <c r="N196" s="43"/>
      <c r="O196" s="43"/>
      <c r="P196" s="158"/>
      <c r="Q196" s="43"/>
      <c r="R196" s="43"/>
      <c r="S196" s="43"/>
      <c r="T196" s="170"/>
    </row>
    <row r="197" spans="1:20" ht="51" customHeight="1" hidden="1">
      <c r="A197" s="186" t="s">
        <v>245</v>
      </c>
      <c r="B197" s="56" t="s">
        <v>246</v>
      </c>
      <c r="C197" s="57" t="s">
        <v>247</v>
      </c>
      <c r="D197" s="57"/>
      <c r="E197" s="58"/>
      <c r="F197" s="58"/>
      <c r="G197" s="58"/>
      <c r="H197" s="88"/>
      <c r="I197" s="58"/>
      <c r="J197" s="58"/>
      <c r="K197" s="88"/>
      <c r="L197" s="58"/>
      <c r="M197" s="58"/>
      <c r="N197" s="77"/>
      <c r="O197" s="77"/>
      <c r="P197" s="162"/>
      <c r="Q197" s="77"/>
      <c r="R197" s="77"/>
      <c r="S197" s="77"/>
      <c r="T197" s="187"/>
    </row>
    <row r="198" spans="1:20" ht="51" customHeight="1" hidden="1">
      <c r="A198" s="186" t="s">
        <v>248</v>
      </c>
      <c r="B198" s="56" t="s">
        <v>249</v>
      </c>
      <c r="C198" s="57" t="s">
        <v>250</v>
      </c>
      <c r="D198" s="57"/>
      <c r="E198" s="58"/>
      <c r="F198" s="58"/>
      <c r="G198" s="58"/>
      <c r="H198" s="20"/>
      <c r="I198" s="58"/>
      <c r="J198" s="21"/>
      <c r="K198" s="88"/>
      <c r="L198" s="58"/>
      <c r="M198" s="58"/>
      <c r="N198" s="77"/>
      <c r="O198" s="77"/>
      <c r="P198" s="162"/>
      <c r="Q198" s="77"/>
      <c r="R198" s="77"/>
      <c r="S198" s="77"/>
      <c r="T198" s="187"/>
    </row>
    <row r="199" spans="1:20" ht="12.75" customHeight="1">
      <c r="A199" s="334" t="s">
        <v>251</v>
      </c>
      <c r="B199" s="313" t="s">
        <v>252</v>
      </c>
      <c r="C199" s="248" t="s">
        <v>458</v>
      </c>
      <c r="D199" s="248" t="s">
        <v>65</v>
      </c>
      <c r="E199" s="21"/>
      <c r="F199" s="21"/>
      <c r="G199" s="33"/>
      <c r="H199" s="29"/>
      <c r="I199" s="69"/>
      <c r="J199" s="28"/>
      <c r="K199" s="303" t="s">
        <v>253</v>
      </c>
      <c r="L199" s="301" t="s">
        <v>213</v>
      </c>
      <c r="M199" s="301" t="s">
        <v>254</v>
      </c>
      <c r="N199" s="262">
        <v>467.3</v>
      </c>
      <c r="O199" s="262">
        <v>467.3</v>
      </c>
      <c r="P199" s="265">
        <f>468</f>
        <v>468</v>
      </c>
      <c r="Q199" s="239">
        <v>468</v>
      </c>
      <c r="R199" s="239">
        <v>468</v>
      </c>
      <c r="S199" s="239">
        <v>468</v>
      </c>
      <c r="T199" s="281"/>
    </row>
    <row r="200" spans="1:20" ht="102">
      <c r="A200" s="335"/>
      <c r="B200" s="314"/>
      <c r="C200" s="316"/>
      <c r="D200" s="249"/>
      <c r="E200" s="46" t="s">
        <v>386</v>
      </c>
      <c r="F200" s="46" t="s">
        <v>523</v>
      </c>
      <c r="G200" s="42" t="s">
        <v>388</v>
      </c>
      <c r="H200" s="48" t="s">
        <v>255</v>
      </c>
      <c r="I200" s="83" t="s">
        <v>512</v>
      </c>
      <c r="J200" s="46" t="s">
        <v>256</v>
      </c>
      <c r="K200" s="275"/>
      <c r="L200" s="276"/>
      <c r="M200" s="302"/>
      <c r="N200" s="263"/>
      <c r="O200" s="263"/>
      <c r="P200" s="266"/>
      <c r="Q200" s="240"/>
      <c r="R200" s="240"/>
      <c r="S200" s="240"/>
      <c r="T200" s="260"/>
    </row>
    <row r="201" spans="1:20" ht="63.75" customHeight="1">
      <c r="A201" s="335"/>
      <c r="B201" s="314"/>
      <c r="C201" s="316"/>
      <c r="D201" s="249"/>
      <c r="E201" s="28" t="s">
        <v>389</v>
      </c>
      <c r="F201" s="28"/>
      <c r="G201" s="35"/>
      <c r="H201" s="88" t="s">
        <v>495</v>
      </c>
      <c r="I201" s="272" t="s">
        <v>369</v>
      </c>
      <c r="J201" s="58" t="s">
        <v>51</v>
      </c>
      <c r="K201" s="304" t="s">
        <v>461</v>
      </c>
      <c r="L201" s="276"/>
      <c r="M201" s="276" t="s">
        <v>462</v>
      </c>
      <c r="N201" s="263"/>
      <c r="O201" s="263"/>
      <c r="P201" s="266"/>
      <c r="Q201" s="240"/>
      <c r="R201" s="240"/>
      <c r="S201" s="240"/>
      <c r="T201" s="260"/>
    </row>
    <row r="202" spans="1:20" ht="63.75">
      <c r="A202" s="335"/>
      <c r="B202" s="314"/>
      <c r="C202" s="316"/>
      <c r="D202" s="249"/>
      <c r="E202" s="28" t="s">
        <v>389</v>
      </c>
      <c r="F202" s="28"/>
      <c r="G202" s="35"/>
      <c r="H202" s="88" t="s">
        <v>584</v>
      </c>
      <c r="I202" s="58" t="s">
        <v>231</v>
      </c>
      <c r="J202" s="58" t="s">
        <v>497</v>
      </c>
      <c r="K202" s="304"/>
      <c r="L202" s="276"/>
      <c r="M202" s="276"/>
      <c r="N202" s="263"/>
      <c r="O202" s="263"/>
      <c r="P202" s="266"/>
      <c r="Q202" s="240"/>
      <c r="R202" s="240"/>
      <c r="S202" s="240"/>
      <c r="T202" s="260"/>
    </row>
    <row r="203" spans="1:20" ht="63.75">
      <c r="A203" s="278"/>
      <c r="B203" s="315"/>
      <c r="C203" s="317"/>
      <c r="D203" s="250"/>
      <c r="E203" s="46" t="s">
        <v>389</v>
      </c>
      <c r="F203" s="46"/>
      <c r="G203" s="46"/>
      <c r="H203" s="48" t="s">
        <v>602</v>
      </c>
      <c r="I203" s="46" t="s">
        <v>603</v>
      </c>
      <c r="J203" s="46" t="s">
        <v>598</v>
      </c>
      <c r="K203" s="275"/>
      <c r="L203" s="302"/>
      <c r="M203" s="302"/>
      <c r="N203" s="264"/>
      <c r="O203" s="264"/>
      <c r="P203" s="267"/>
      <c r="Q203" s="241"/>
      <c r="R203" s="241"/>
      <c r="S203" s="241"/>
      <c r="T203" s="261"/>
    </row>
    <row r="204" spans="1:20" ht="89.25">
      <c r="A204" s="183" t="s">
        <v>257</v>
      </c>
      <c r="B204" s="14" t="s">
        <v>258</v>
      </c>
      <c r="C204" s="15" t="s">
        <v>259</v>
      </c>
      <c r="D204" s="15"/>
      <c r="E204" s="105"/>
      <c r="F204" s="14"/>
      <c r="G204" s="17"/>
      <c r="H204" s="115"/>
      <c r="I204" s="14"/>
      <c r="J204" s="116"/>
      <c r="K204" s="16"/>
      <c r="L204" s="18"/>
      <c r="M204" s="18"/>
      <c r="N204" s="107">
        <f aca="true" t="shared" si="4" ref="N204:S204">SUM(N205:N221)</f>
        <v>160</v>
      </c>
      <c r="O204" s="107">
        <f t="shared" si="4"/>
        <v>89.7</v>
      </c>
      <c r="P204" s="163">
        <f t="shared" si="4"/>
        <v>120</v>
      </c>
      <c r="Q204" s="107">
        <f t="shared" si="4"/>
        <v>124.80000000000001</v>
      </c>
      <c r="R204" s="107">
        <f t="shared" si="4"/>
        <v>129.79200000000003</v>
      </c>
      <c r="S204" s="107">
        <f t="shared" si="4"/>
        <v>134.98368000000005</v>
      </c>
      <c r="T204" s="184"/>
    </row>
    <row r="205" spans="1:20" ht="12.75" customHeight="1" hidden="1">
      <c r="A205" s="190" t="s">
        <v>260</v>
      </c>
      <c r="B205" s="92" t="s">
        <v>261</v>
      </c>
      <c r="C205" s="93" t="s">
        <v>262</v>
      </c>
      <c r="D205" s="93"/>
      <c r="E205" s="94"/>
      <c r="F205" s="92"/>
      <c r="G205" s="95"/>
      <c r="H205" s="100"/>
      <c r="I205" s="92"/>
      <c r="J205" s="95"/>
      <c r="K205" s="100"/>
      <c r="L205" s="101"/>
      <c r="M205" s="101"/>
      <c r="N205" s="77"/>
      <c r="O205" s="99"/>
      <c r="P205" s="162"/>
      <c r="Q205" s="77"/>
      <c r="R205" s="77"/>
      <c r="S205" s="77"/>
      <c r="T205" s="191"/>
    </row>
    <row r="206" spans="1:20" ht="89.25" customHeight="1" hidden="1">
      <c r="A206" s="190" t="s">
        <v>263</v>
      </c>
      <c r="B206" s="92" t="s">
        <v>264</v>
      </c>
      <c r="C206" s="93" t="s">
        <v>265</v>
      </c>
      <c r="D206" s="93"/>
      <c r="E206" s="94"/>
      <c r="F206" s="92"/>
      <c r="G206" s="95"/>
      <c r="H206" s="100"/>
      <c r="I206" s="92"/>
      <c r="J206" s="95"/>
      <c r="K206" s="100"/>
      <c r="L206" s="101"/>
      <c r="M206" s="101"/>
      <c r="N206" s="77"/>
      <c r="O206" s="99"/>
      <c r="P206" s="162"/>
      <c r="Q206" s="77"/>
      <c r="R206" s="77"/>
      <c r="S206" s="77"/>
      <c r="T206" s="191"/>
    </row>
    <row r="207" spans="1:20" ht="38.25" customHeight="1" hidden="1">
      <c r="A207" s="190" t="s">
        <v>266</v>
      </c>
      <c r="B207" s="92" t="s">
        <v>267</v>
      </c>
      <c r="C207" s="93" t="s">
        <v>268</v>
      </c>
      <c r="D207" s="93"/>
      <c r="E207" s="94"/>
      <c r="F207" s="92"/>
      <c r="G207" s="95"/>
      <c r="H207" s="100"/>
      <c r="I207" s="92"/>
      <c r="J207" s="95"/>
      <c r="K207" s="100"/>
      <c r="L207" s="101"/>
      <c r="M207" s="101"/>
      <c r="N207" s="77"/>
      <c r="O207" s="99"/>
      <c r="P207" s="162"/>
      <c r="Q207" s="77"/>
      <c r="R207" s="77"/>
      <c r="S207" s="77"/>
      <c r="T207" s="191"/>
    </row>
    <row r="208" spans="1:20" ht="25.5" customHeight="1" hidden="1">
      <c r="A208" s="190" t="s">
        <v>269</v>
      </c>
      <c r="B208" s="92" t="s">
        <v>270</v>
      </c>
      <c r="C208" s="93" t="s">
        <v>271</v>
      </c>
      <c r="D208" s="93"/>
      <c r="E208" s="94"/>
      <c r="F208" s="92"/>
      <c r="G208" s="95"/>
      <c r="H208" s="100"/>
      <c r="I208" s="92"/>
      <c r="J208" s="95"/>
      <c r="K208" s="117"/>
      <c r="L208" s="118"/>
      <c r="M208" s="118"/>
      <c r="N208" s="77"/>
      <c r="O208" s="99"/>
      <c r="P208" s="162"/>
      <c r="Q208" s="77"/>
      <c r="R208" s="77"/>
      <c r="S208" s="77"/>
      <c r="T208" s="191"/>
    </row>
    <row r="209" spans="1:20" ht="12.75" customHeight="1" hidden="1">
      <c r="A209" s="334" t="s">
        <v>272</v>
      </c>
      <c r="B209" s="313" t="s">
        <v>273</v>
      </c>
      <c r="C209" s="245" t="s">
        <v>274</v>
      </c>
      <c r="D209" s="245" t="s">
        <v>489</v>
      </c>
      <c r="E209" s="21"/>
      <c r="F209" s="23"/>
      <c r="G209" s="24"/>
      <c r="H209" s="22"/>
      <c r="I209" s="23"/>
      <c r="J209" s="63"/>
      <c r="K209" s="232"/>
      <c r="L209" s="216"/>
      <c r="M209" s="234"/>
      <c r="N209" s="262">
        <v>0</v>
      </c>
      <c r="O209" s="262">
        <v>0</v>
      </c>
      <c r="P209" s="213">
        <v>0</v>
      </c>
      <c r="Q209" s="239">
        <v>0</v>
      </c>
      <c r="R209" s="262">
        <f>Q209*1.06</f>
        <v>0</v>
      </c>
      <c r="S209" s="262">
        <f>R209*1.06</f>
        <v>0</v>
      </c>
      <c r="T209" s="281"/>
    </row>
    <row r="210" spans="1:20" ht="76.5" hidden="1">
      <c r="A210" s="335"/>
      <c r="B210" s="314"/>
      <c r="C210" s="312"/>
      <c r="D210" s="246"/>
      <c r="E210" s="28" t="s">
        <v>386</v>
      </c>
      <c r="F210" s="30" t="s">
        <v>275</v>
      </c>
      <c r="G210" s="62" t="s">
        <v>276</v>
      </c>
      <c r="H210" s="44" t="s">
        <v>483</v>
      </c>
      <c r="I210" s="30"/>
      <c r="J210" s="74" t="s">
        <v>470</v>
      </c>
      <c r="K210" s="233"/>
      <c r="L210" s="216"/>
      <c r="M210" s="210"/>
      <c r="N210" s="263"/>
      <c r="O210" s="263"/>
      <c r="P210" s="350"/>
      <c r="Q210" s="240"/>
      <c r="R210" s="263"/>
      <c r="S210" s="263"/>
      <c r="T210" s="260"/>
    </row>
    <row r="211" spans="1:20" ht="12.75" customHeight="1" hidden="1">
      <c r="A211" s="335"/>
      <c r="B211" s="314"/>
      <c r="C211" s="312"/>
      <c r="D211" s="246"/>
      <c r="E211" s="276" t="s">
        <v>492</v>
      </c>
      <c r="F211" s="354" t="s">
        <v>433</v>
      </c>
      <c r="G211" s="243" t="s">
        <v>494</v>
      </c>
      <c r="H211" s="233" t="s">
        <v>584</v>
      </c>
      <c r="I211" s="354" t="s">
        <v>369</v>
      </c>
      <c r="J211" s="356" t="s">
        <v>497</v>
      </c>
      <c r="K211" s="54"/>
      <c r="L211" s="217"/>
      <c r="M211" s="53"/>
      <c r="N211" s="263"/>
      <c r="O211" s="263"/>
      <c r="P211" s="350"/>
      <c r="Q211" s="240"/>
      <c r="R211" s="263"/>
      <c r="S211" s="263"/>
      <c r="T211" s="260"/>
    </row>
    <row r="212" spans="1:20" ht="61.5" customHeight="1" hidden="1">
      <c r="A212" s="278"/>
      <c r="B212" s="315"/>
      <c r="C212" s="305"/>
      <c r="D212" s="247"/>
      <c r="E212" s="302"/>
      <c r="F212" s="355"/>
      <c r="G212" s="244"/>
      <c r="H212" s="339"/>
      <c r="I212" s="355"/>
      <c r="J212" s="357"/>
      <c r="K212" s="54"/>
      <c r="L212" s="51"/>
      <c r="M212" s="53"/>
      <c r="N212" s="264"/>
      <c r="O212" s="264"/>
      <c r="P212" s="214"/>
      <c r="Q212" s="241"/>
      <c r="R212" s="264"/>
      <c r="S212" s="264"/>
      <c r="T212" s="261"/>
    </row>
    <row r="213" spans="1:20" ht="51" customHeight="1" hidden="1">
      <c r="A213" s="189" t="s">
        <v>277</v>
      </c>
      <c r="B213" s="89" t="s">
        <v>278</v>
      </c>
      <c r="C213" s="57" t="s">
        <v>279</v>
      </c>
      <c r="D213" s="57"/>
      <c r="E213" s="58"/>
      <c r="F213" s="56"/>
      <c r="G213" s="59"/>
      <c r="H213" s="60"/>
      <c r="I213" s="56"/>
      <c r="J213" s="59"/>
      <c r="K213" s="54"/>
      <c r="L213" s="55"/>
      <c r="M213" s="55"/>
      <c r="N213" s="77"/>
      <c r="O213" s="77"/>
      <c r="P213" s="162"/>
      <c r="Q213" s="77"/>
      <c r="R213" s="77"/>
      <c r="S213" s="77"/>
      <c r="T213" s="187"/>
    </row>
    <row r="214" spans="1:20" ht="63.75" customHeight="1" hidden="1">
      <c r="A214" s="189" t="s">
        <v>280</v>
      </c>
      <c r="B214" s="89" t="s">
        <v>281</v>
      </c>
      <c r="C214" s="57" t="s">
        <v>282</v>
      </c>
      <c r="D214" s="57"/>
      <c r="E214" s="58"/>
      <c r="F214" s="56"/>
      <c r="G214" s="59"/>
      <c r="H214" s="60"/>
      <c r="I214" s="56"/>
      <c r="J214" s="59"/>
      <c r="K214" s="60"/>
      <c r="L214" s="61"/>
      <c r="M214" s="61"/>
      <c r="N214" s="77"/>
      <c r="O214" s="77"/>
      <c r="P214" s="162"/>
      <c r="Q214" s="77"/>
      <c r="R214" s="77"/>
      <c r="S214" s="77"/>
      <c r="T214" s="187"/>
    </row>
    <row r="215" spans="1:20" ht="63.75" customHeight="1" hidden="1">
      <c r="A215" s="189" t="s">
        <v>283</v>
      </c>
      <c r="B215" s="89" t="s">
        <v>284</v>
      </c>
      <c r="C215" s="57" t="s">
        <v>285</v>
      </c>
      <c r="D215" s="57"/>
      <c r="E215" s="58"/>
      <c r="F215" s="56"/>
      <c r="G215" s="59"/>
      <c r="H215" s="60"/>
      <c r="I215" s="56"/>
      <c r="J215" s="59"/>
      <c r="K215" s="60"/>
      <c r="L215" s="61"/>
      <c r="M215" s="61"/>
      <c r="N215" s="77"/>
      <c r="O215" s="77"/>
      <c r="P215" s="162"/>
      <c r="Q215" s="77"/>
      <c r="R215" s="77"/>
      <c r="S215" s="77"/>
      <c r="T215" s="187"/>
    </row>
    <row r="216" spans="1:20" ht="12.75" customHeight="1" hidden="1">
      <c r="A216" s="189" t="s">
        <v>292</v>
      </c>
      <c r="B216" s="89" t="s">
        <v>293</v>
      </c>
      <c r="C216" s="57" t="s">
        <v>294</v>
      </c>
      <c r="D216" s="57"/>
      <c r="E216" s="58"/>
      <c r="F216" s="56"/>
      <c r="G216" s="59"/>
      <c r="H216" s="60"/>
      <c r="I216" s="56"/>
      <c r="J216" s="59"/>
      <c r="K216" s="22"/>
      <c r="L216" s="25"/>
      <c r="M216" s="25"/>
      <c r="N216" s="77"/>
      <c r="O216" s="77"/>
      <c r="P216" s="162"/>
      <c r="Q216" s="77"/>
      <c r="R216" s="77"/>
      <c r="S216" s="77"/>
      <c r="T216" s="187"/>
    </row>
    <row r="217" spans="1:20" ht="98.25" customHeight="1">
      <c r="A217" s="245" t="s">
        <v>295</v>
      </c>
      <c r="B217" s="301" t="s">
        <v>296</v>
      </c>
      <c r="C217" s="248" t="s">
        <v>297</v>
      </c>
      <c r="D217" s="248" t="s">
        <v>313</v>
      </c>
      <c r="E217" s="301" t="s">
        <v>386</v>
      </c>
      <c r="F217" s="301" t="s">
        <v>275</v>
      </c>
      <c r="G217" s="301" t="s">
        <v>276</v>
      </c>
      <c r="H217" s="232" t="s">
        <v>389</v>
      </c>
      <c r="I217" s="242"/>
      <c r="J217" s="358"/>
      <c r="K217" s="273" t="s">
        <v>298</v>
      </c>
      <c r="L217" s="273"/>
      <c r="M217" s="58" t="s">
        <v>372</v>
      </c>
      <c r="N217" s="262">
        <v>160</v>
      </c>
      <c r="O217" s="262">
        <v>89.7</v>
      </c>
      <c r="P217" s="265">
        <f>120</f>
        <v>120</v>
      </c>
      <c r="Q217" s="239">
        <f>P217*1.04</f>
        <v>124.80000000000001</v>
      </c>
      <c r="R217" s="239">
        <f>Q217*1.04</f>
        <v>129.79200000000003</v>
      </c>
      <c r="S217" s="239">
        <f>R217*1.04</f>
        <v>134.98368000000005</v>
      </c>
      <c r="T217" s="281"/>
    </row>
    <row r="218" spans="1:20" ht="60" customHeight="1">
      <c r="A218" s="246"/>
      <c r="B218" s="276"/>
      <c r="C218" s="249"/>
      <c r="D218" s="316"/>
      <c r="E218" s="276"/>
      <c r="F218" s="276"/>
      <c r="G218" s="276"/>
      <c r="H218" s="233"/>
      <c r="I218" s="243"/>
      <c r="J218" s="359"/>
      <c r="K218" s="273" t="s">
        <v>485</v>
      </c>
      <c r="L218" s="94" t="s">
        <v>214</v>
      </c>
      <c r="M218" s="58" t="s">
        <v>472</v>
      </c>
      <c r="N218" s="215"/>
      <c r="O218" s="225"/>
      <c r="P218" s="361"/>
      <c r="Q218" s="316"/>
      <c r="R218" s="316"/>
      <c r="S218" s="316"/>
      <c r="T218" s="260"/>
    </row>
    <row r="219" spans="1:20" ht="60" customHeight="1">
      <c r="A219" s="247"/>
      <c r="B219" s="302"/>
      <c r="C219" s="250"/>
      <c r="D219" s="317"/>
      <c r="E219" s="302"/>
      <c r="F219" s="302"/>
      <c r="G219" s="302"/>
      <c r="H219" s="339"/>
      <c r="I219" s="244"/>
      <c r="J219" s="360"/>
      <c r="K219" s="50" t="s">
        <v>593</v>
      </c>
      <c r="L219" s="300" t="s">
        <v>214</v>
      </c>
      <c r="M219" s="28" t="s">
        <v>594</v>
      </c>
      <c r="N219" s="258"/>
      <c r="O219" s="226"/>
      <c r="P219" s="342"/>
      <c r="Q219" s="317"/>
      <c r="R219" s="317"/>
      <c r="S219" s="317"/>
      <c r="T219" s="261"/>
    </row>
    <row r="220" spans="1:20" ht="12.75" customHeight="1" hidden="1">
      <c r="A220" s="190"/>
      <c r="B220" s="92"/>
      <c r="C220" s="93"/>
      <c r="D220" s="93"/>
      <c r="E220" s="100"/>
      <c r="F220" s="92"/>
      <c r="G220" s="95"/>
      <c r="H220" s="100"/>
      <c r="I220" s="92"/>
      <c r="J220" s="95"/>
      <c r="K220" s="96"/>
      <c r="L220" s="98"/>
      <c r="M220" s="98"/>
      <c r="N220" s="77"/>
      <c r="O220" s="99"/>
      <c r="P220" s="162"/>
      <c r="Q220" s="77"/>
      <c r="R220" s="77"/>
      <c r="S220" s="77"/>
      <c r="T220" s="191"/>
    </row>
    <row r="221" spans="1:20" ht="89.25" customHeight="1" hidden="1">
      <c r="A221" s="190"/>
      <c r="B221" s="92"/>
      <c r="C221" s="93"/>
      <c r="D221" s="93"/>
      <c r="E221" s="100"/>
      <c r="F221" s="92"/>
      <c r="G221" s="95"/>
      <c r="H221" s="100"/>
      <c r="I221" s="92"/>
      <c r="J221" s="95"/>
      <c r="K221" s="100"/>
      <c r="L221" s="101"/>
      <c r="M221" s="101"/>
      <c r="N221" s="77"/>
      <c r="O221" s="99"/>
      <c r="P221" s="162"/>
      <c r="Q221" s="77"/>
      <c r="R221" s="77"/>
      <c r="S221" s="77"/>
      <c r="T221" s="191"/>
    </row>
    <row r="222" spans="1:20" ht="42.75" customHeight="1">
      <c r="A222" s="179" t="s">
        <v>41</v>
      </c>
      <c r="B222" s="119" t="s">
        <v>299</v>
      </c>
      <c r="C222" s="120" t="s">
        <v>300</v>
      </c>
      <c r="D222" s="120" t="s">
        <v>301</v>
      </c>
      <c r="E222" s="121"/>
      <c r="F222" s="119"/>
      <c r="G222" s="122"/>
      <c r="H222" s="121"/>
      <c r="I222" s="119"/>
      <c r="J222" s="122"/>
      <c r="K222" s="121"/>
      <c r="L222" s="123"/>
      <c r="M222" s="123"/>
      <c r="N222" s="124">
        <f aca="true" t="shared" si="5" ref="N222:S222">N7</f>
        <v>99302.1</v>
      </c>
      <c r="O222" s="124">
        <f t="shared" si="5"/>
        <v>79668.7</v>
      </c>
      <c r="P222" s="165">
        <f t="shared" si="5"/>
        <v>87024.11999999998</v>
      </c>
      <c r="Q222" s="124">
        <f t="shared" si="5"/>
        <v>46160.0784</v>
      </c>
      <c r="R222" s="124">
        <f t="shared" si="5"/>
        <v>50651.14953599999</v>
      </c>
      <c r="S222" s="124">
        <f t="shared" si="5"/>
        <v>52641.44351743999</v>
      </c>
      <c r="T222" s="182"/>
    </row>
    <row r="223" spans="3:16" ht="52.5" customHeight="1">
      <c r="C223" s="75"/>
      <c r="D223" s="110"/>
      <c r="P223" s="164"/>
    </row>
    <row r="224" spans="3:16" ht="47.25" customHeight="1">
      <c r="C224" s="75"/>
      <c r="D224" s="110"/>
      <c r="N224" s="159"/>
      <c r="O224" s="125"/>
      <c r="P224" s="166"/>
    </row>
    <row r="225" spans="1:20" s="155" customFormat="1" ht="23.25" customHeight="1">
      <c r="A225" s="151"/>
      <c r="B225" s="151"/>
      <c r="C225" s="152"/>
      <c r="D225" s="372" t="s">
        <v>87</v>
      </c>
      <c r="E225" s="372"/>
      <c r="F225" s="372"/>
      <c r="G225" s="372"/>
      <c r="H225" s="372"/>
      <c r="I225" s="372"/>
      <c r="J225" s="372"/>
      <c r="K225" s="204"/>
      <c r="L225" s="231" t="s">
        <v>554</v>
      </c>
      <c r="M225" s="231"/>
      <c r="N225" s="153"/>
      <c r="O225" s="153"/>
      <c r="P225" s="154"/>
      <c r="Q225" s="154"/>
      <c r="R225" s="154"/>
      <c r="S225" s="154"/>
      <c r="T225" s="151"/>
    </row>
    <row r="226" spans="3:19" ht="12.75">
      <c r="C226" s="75"/>
      <c r="D226" s="110"/>
      <c r="K226" s="87" t="s">
        <v>553</v>
      </c>
      <c r="N226" s="125"/>
      <c r="O226" s="125"/>
      <c r="P226" s="167"/>
      <c r="Q226" s="125"/>
      <c r="R226" s="126"/>
      <c r="S226" s="126"/>
    </row>
    <row r="227" spans="3:4" ht="12.75">
      <c r="C227" s="75"/>
      <c r="D227" s="110"/>
    </row>
    <row r="228" spans="3:4" ht="12.75">
      <c r="C228" s="75"/>
      <c r="D228" s="110"/>
    </row>
    <row r="229" spans="3:4" ht="12.75">
      <c r="C229" s="75"/>
      <c r="D229" s="110"/>
    </row>
    <row r="230" spans="3:4" ht="12.75">
      <c r="C230" s="75"/>
      <c r="D230" s="110"/>
    </row>
    <row r="231" spans="3:4" ht="12.75">
      <c r="C231" s="75"/>
      <c r="D231" s="110"/>
    </row>
    <row r="232" spans="3:4" ht="12.75">
      <c r="C232" s="75"/>
      <c r="D232" s="110"/>
    </row>
    <row r="233" spans="3:4" ht="12.75">
      <c r="C233" s="75"/>
      <c r="D233" s="110"/>
    </row>
    <row r="234" spans="3:4" ht="12.75">
      <c r="C234" s="75"/>
      <c r="D234" s="110"/>
    </row>
    <row r="235" spans="3:4" ht="12.75">
      <c r="C235" s="75"/>
      <c r="D235" s="110"/>
    </row>
    <row r="236" spans="3:4" ht="12.75">
      <c r="C236" s="75"/>
      <c r="D236" s="110"/>
    </row>
    <row r="237" spans="3:4" ht="12.75">
      <c r="C237" s="75"/>
      <c r="D237" s="110"/>
    </row>
    <row r="238" spans="3:4" ht="12.75">
      <c r="C238" s="75"/>
      <c r="D238" s="110"/>
    </row>
    <row r="239" spans="3:4" ht="12.75">
      <c r="C239" s="75"/>
      <c r="D239" s="110"/>
    </row>
    <row r="240" spans="3:4" ht="12.75">
      <c r="C240" s="75"/>
      <c r="D240" s="110"/>
    </row>
    <row r="241" spans="3:4" ht="12.75">
      <c r="C241" s="75"/>
      <c r="D241" s="110"/>
    </row>
    <row r="242" spans="3:4" ht="12.75">
      <c r="C242" s="75"/>
      <c r="D242" s="110"/>
    </row>
    <row r="243" spans="3:4" ht="12.75">
      <c r="C243" s="75"/>
      <c r="D243" s="110"/>
    </row>
    <row r="244" spans="3:4" ht="12.75">
      <c r="C244" s="75"/>
      <c r="D244" s="110"/>
    </row>
    <row r="245" spans="3:4" ht="12.75">
      <c r="C245" s="75"/>
      <c r="D245" s="110"/>
    </row>
    <row r="246" spans="3:4" ht="12.75">
      <c r="C246" s="75"/>
      <c r="D246" s="110"/>
    </row>
    <row r="247" spans="3:4" ht="12.75">
      <c r="C247" s="75"/>
      <c r="D247" s="110"/>
    </row>
    <row r="248" spans="3:4" ht="12.75">
      <c r="C248" s="75"/>
      <c r="D248" s="110"/>
    </row>
    <row r="249" spans="3:4" ht="12.75">
      <c r="C249" s="75"/>
      <c r="D249" s="110"/>
    </row>
    <row r="250" spans="3:4" ht="12.75">
      <c r="C250" s="75"/>
      <c r="D250" s="110"/>
    </row>
    <row r="251" spans="3:4" ht="12.75">
      <c r="C251" s="75"/>
      <c r="D251" s="110"/>
    </row>
    <row r="252" spans="3:4" ht="12.75">
      <c r="C252" s="75"/>
      <c r="D252" s="110"/>
    </row>
    <row r="253" spans="3:4" ht="12.75">
      <c r="C253" s="75"/>
      <c r="D253" s="110"/>
    </row>
    <row r="254" spans="3:4" ht="12.75">
      <c r="C254" s="75"/>
      <c r="D254" s="110"/>
    </row>
    <row r="255" spans="3:4" ht="12.75">
      <c r="C255" s="75"/>
      <c r="D255" s="110"/>
    </row>
    <row r="256" spans="3:4" ht="12.75">
      <c r="C256" s="75"/>
      <c r="D256" s="110"/>
    </row>
    <row r="257" spans="3:4" ht="12.75">
      <c r="C257" s="75"/>
      <c r="D257" s="110"/>
    </row>
    <row r="258" spans="3:4" ht="12.75">
      <c r="C258" s="75"/>
      <c r="D258" s="110"/>
    </row>
    <row r="259" spans="3:4" ht="12.75">
      <c r="C259" s="75"/>
      <c r="D259" s="110"/>
    </row>
    <row r="260" spans="3:4" ht="12.75">
      <c r="C260" s="75"/>
      <c r="D260" s="110"/>
    </row>
    <row r="261" spans="3:4" ht="12.75">
      <c r="C261" s="75"/>
      <c r="D261" s="110"/>
    </row>
    <row r="262" spans="3:4" ht="12.75">
      <c r="C262" s="75"/>
      <c r="D262" s="110"/>
    </row>
    <row r="263" spans="3:4" ht="12.75">
      <c r="C263" s="75"/>
      <c r="D263" s="110"/>
    </row>
    <row r="264" spans="3:4" ht="12.75">
      <c r="C264" s="75"/>
      <c r="D264" s="110"/>
    </row>
    <row r="265" spans="3:4" ht="12.75">
      <c r="C265" s="75"/>
      <c r="D265" s="110"/>
    </row>
    <row r="266" spans="3:4" ht="12.75">
      <c r="C266" s="75"/>
      <c r="D266" s="110"/>
    </row>
    <row r="267" spans="3:4" ht="12.75">
      <c r="C267" s="75"/>
      <c r="D267" s="110"/>
    </row>
    <row r="268" spans="3:4" ht="12.75">
      <c r="C268" s="75"/>
      <c r="D268" s="110"/>
    </row>
    <row r="269" spans="3:4" ht="12.75">
      <c r="C269" s="75"/>
      <c r="D269" s="110"/>
    </row>
    <row r="270" spans="3:4" ht="12.75">
      <c r="C270" s="75"/>
      <c r="D270" s="110"/>
    </row>
    <row r="271" spans="3:4" ht="12.75">
      <c r="C271" s="75"/>
      <c r="D271" s="110"/>
    </row>
    <row r="272" spans="3:4" ht="12.75">
      <c r="C272" s="75"/>
      <c r="D272" s="110"/>
    </row>
    <row r="273" spans="3:4" ht="12.75">
      <c r="C273" s="75"/>
      <c r="D273" s="110"/>
    </row>
    <row r="274" spans="3:4" ht="12.75">
      <c r="C274" s="75"/>
      <c r="D274" s="110"/>
    </row>
    <row r="275" spans="3:4" ht="12.75">
      <c r="C275" s="75"/>
      <c r="D275" s="110"/>
    </row>
    <row r="276" spans="3:4" ht="12.75">
      <c r="C276" s="75"/>
      <c r="D276" s="110"/>
    </row>
    <row r="277" spans="3:4" ht="12.75">
      <c r="C277" s="75"/>
      <c r="D277" s="110"/>
    </row>
    <row r="278" spans="3:4" ht="12.75">
      <c r="C278" s="75"/>
      <c r="D278" s="110"/>
    </row>
    <row r="279" spans="3:4" ht="12.75">
      <c r="C279" s="75"/>
      <c r="D279" s="110"/>
    </row>
    <row r="280" spans="3:4" ht="12.75">
      <c r="C280" s="75"/>
      <c r="D280" s="110"/>
    </row>
    <row r="281" spans="3:4" ht="12.75">
      <c r="C281" s="75"/>
      <c r="D281" s="110"/>
    </row>
    <row r="282" spans="3:4" ht="12.75">
      <c r="C282" s="75"/>
      <c r="D282" s="110"/>
    </row>
    <row r="283" spans="3:4" ht="12.75">
      <c r="C283" s="75"/>
      <c r="D283" s="110"/>
    </row>
    <row r="284" spans="3:4" ht="12.75">
      <c r="C284" s="75"/>
      <c r="D284" s="110"/>
    </row>
    <row r="285" spans="3:4" ht="12.75">
      <c r="C285" s="75"/>
      <c r="D285" s="110"/>
    </row>
    <row r="286" spans="3:4" ht="12.75">
      <c r="C286" s="75"/>
      <c r="D286" s="110"/>
    </row>
    <row r="287" spans="3:4" ht="12.75">
      <c r="C287" s="75"/>
      <c r="D287" s="110"/>
    </row>
    <row r="288" spans="3:4" ht="12.75">
      <c r="C288" s="75"/>
      <c r="D288" s="110"/>
    </row>
    <row r="289" spans="3:4" ht="12.75">
      <c r="C289" s="75"/>
      <c r="D289" s="110"/>
    </row>
    <row r="290" spans="3:4" ht="12.75">
      <c r="C290" s="75"/>
      <c r="D290" s="110"/>
    </row>
    <row r="291" spans="3:4" ht="12.75">
      <c r="C291" s="75"/>
      <c r="D291" s="110"/>
    </row>
    <row r="292" spans="3:4" ht="12.75">
      <c r="C292" s="75"/>
      <c r="D292" s="110"/>
    </row>
    <row r="293" spans="3:4" ht="12.75">
      <c r="C293" s="75"/>
      <c r="D293" s="110"/>
    </row>
    <row r="294" spans="3:4" ht="12.75">
      <c r="C294" s="75"/>
      <c r="D294" s="110"/>
    </row>
    <row r="295" spans="3:4" ht="12.75">
      <c r="C295" s="75"/>
      <c r="D295" s="110"/>
    </row>
    <row r="296" spans="3:4" ht="12.75">
      <c r="C296" s="75"/>
      <c r="D296" s="110"/>
    </row>
    <row r="297" spans="3:4" ht="12.75">
      <c r="C297" s="75"/>
      <c r="D297" s="110"/>
    </row>
    <row r="298" spans="3:4" ht="12.75">
      <c r="C298" s="75"/>
      <c r="D298" s="110"/>
    </row>
    <row r="299" spans="3:4" ht="12.75">
      <c r="C299" s="75"/>
      <c r="D299" s="110"/>
    </row>
    <row r="300" spans="3:4" ht="12.75">
      <c r="C300" s="75"/>
      <c r="D300" s="110"/>
    </row>
    <row r="301" spans="3:4" ht="12.75">
      <c r="C301" s="75"/>
      <c r="D301" s="110"/>
    </row>
    <row r="302" spans="3:4" ht="12.75">
      <c r="C302" s="75"/>
      <c r="D302" s="110"/>
    </row>
    <row r="303" spans="3:4" ht="12.75">
      <c r="C303" s="75"/>
      <c r="D303" s="110"/>
    </row>
    <row r="304" spans="3:4" ht="12.75">
      <c r="C304" s="75"/>
      <c r="D304" s="110"/>
    </row>
    <row r="305" spans="3:4" ht="12.75">
      <c r="C305" s="75"/>
      <c r="D305" s="110"/>
    </row>
    <row r="306" spans="3:4" ht="12.75">
      <c r="C306" s="75"/>
      <c r="D306" s="110"/>
    </row>
    <row r="307" spans="3:4" ht="12.75">
      <c r="C307" s="75"/>
      <c r="D307" s="110"/>
    </row>
    <row r="308" spans="3:4" ht="12.75">
      <c r="C308" s="75"/>
      <c r="D308" s="110"/>
    </row>
    <row r="309" spans="3:4" ht="12.75">
      <c r="C309" s="75"/>
      <c r="D309" s="110"/>
    </row>
    <row r="310" spans="3:4" ht="12.75">
      <c r="C310" s="75"/>
      <c r="D310" s="110"/>
    </row>
    <row r="311" spans="3:4" ht="12.75">
      <c r="C311" s="75"/>
      <c r="D311" s="110"/>
    </row>
    <row r="312" spans="3:4" ht="12.75">
      <c r="C312" s="75"/>
      <c r="D312" s="110"/>
    </row>
    <row r="313" spans="3:4" ht="12.75">
      <c r="C313" s="75"/>
      <c r="D313" s="110"/>
    </row>
    <row r="314" spans="3:4" ht="12.75">
      <c r="C314" s="75"/>
      <c r="D314" s="110"/>
    </row>
    <row r="315" spans="3:4" ht="12.75">
      <c r="C315" s="75"/>
      <c r="D315" s="110"/>
    </row>
    <row r="316" spans="3:4" ht="12.75">
      <c r="C316" s="75"/>
      <c r="D316" s="110"/>
    </row>
    <row r="317" spans="3:4" ht="12.75">
      <c r="C317" s="75"/>
      <c r="D317" s="110"/>
    </row>
    <row r="318" spans="3:4" ht="12.75">
      <c r="C318" s="75"/>
      <c r="D318" s="110"/>
    </row>
    <row r="319" spans="3:4" ht="12.75">
      <c r="C319" s="75"/>
      <c r="D319" s="110"/>
    </row>
    <row r="320" spans="3:4" ht="12.75">
      <c r="C320" s="75"/>
      <c r="D320" s="110"/>
    </row>
    <row r="321" spans="3:4" ht="12.75">
      <c r="C321" s="75"/>
      <c r="D321" s="110"/>
    </row>
    <row r="322" spans="3:4" ht="12.75">
      <c r="C322" s="75"/>
      <c r="D322" s="110"/>
    </row>
    <row r="323" spans="3:4" ht="12.75">
      <c r="C323" s="75"/>
      <c r="D323" s="110"/>
    </row>
    <row r="324" spans="3:4" ht="12.75">
      <c r="C324" s="75"/>
      <c r="D324" s="110"/>
    </row>
    <row r="325" spans="3:4" ht="12.75">
      <c r="C325" s="75"/>
      <c r="D325" s="110"/>
    </row>
    <row r="326" spans="3:4" ht="12.75">
      <c r="C326" s="75"/>
      <c r="D326" s="110"/>
    </row>
    <row r="327" spans="3:4" ht="12.75">
      <c r="C327" s="75"/>
      <c r="D327" s="110"/>
    </row>
    <row r="328" spans="3:4" ht="12.75">
      <c r="C328" s="75"/>
      <c r="D328" s="110"/>
    </row>
    <row r="329" spans="3:4" ht="12.75">
      <c r="C329" s="75"/>
      <c r="D329" s="110"/>
    </row>
    <row r="330" spans="3:4" ht="12.75">
      <c r="C330" s="75"/>
      <c r="D330" s="110"/>
    </row>
    <row r="331" spans="3:4" ht="12.75">
      <c r="C331" s="75"/>
      <c r="D331" s="110"/>
    </row>
    <row r="332" spans="3:4" ht="12.75">
      <c r="C332" s="75"/>
      <c r="D332" s="110"/>
    </row>
    <row r="333" spans="3:4" ht="12.75">
      <c r="C333" s="75"/>
      <c r="D333" s="110"/>
    </row>
    <row r="334" spans="3:4" ht="12.75">
      <c r="C334" s="75"/>
      <c r="D334" s="110"/>
    </row>
    <row r="335" spans="3:4" ht="12.75">
      <c r="C335" s="75"/>
      <c r="D335" s="110"/>
    </row>
    <row r="336" spans="3:4" ht="12.75">
      <c r="C336" s="75"/>
      <c r="D336" s="110"/>
    </row>
    <row r="337" spans="3:4" ht="12.75">
      <c r="C337" s="75"/>
      <c r="D337" s="110"/>
    </row>
    <row r="338" spans="3:4" ht="12.75">
      <c r="C338" s="75"/>
      <c r="D338" s="110"/>
    </row>
    <row r="339" spans="3:4" ht="12.75">
      <c r="C339" s="75"/>
      <c r="D339" s="110"/>
    </row>
    <row r="340" spans="3:4" ht="12.75">
      <c r="C340" s="75"/>
      <c r="D340" s="110"/>
    </row>
    <row r="341" spans="3:4" ht="12.75">
      <c r="C341" s="75"/>
      <c r="D341" s="110"/>
    </row>
    <row r="342" spans="3:4" ht="12.75">
      <c r="C342" s="75"/>
      <c r="D342" s="110"/>
    </row>
    <row r="343" spans="3:4" ht="12.75">
      <c r="C343" s="75"/>
      <c r="D343" s="110"/>
    </row>
    <row r="344" spans="3:4" ht="12.75">
      <c r="C344" s="75"/>
      <c r="D344" s="110"/>
    </row>
    <row r="345" spans="3:4" ht="12.75">
      <c r="C345" s="75"/>
      <c r="D345" s="110"/>
    </row>
    <row r="346" spans="3:4" ht="12.75">
      <c r="C346" s="75"/>
      <c r="D346" s="110"/>
    </row>
    <row r="347" spans="3:4" ht="12.75">
      <c r="C347" s="75"/>
      <c r="D347" s="110"/>
    </row>
    <row r="348" spans="3:4" ht="12.75">
      <c r="C348" s="75"/>
      <c r="D348" s="110"/>
    </row>
    <row r="349" spans="3:4" ht="12.75">
      <c r="C349" s="75"/>
      <c r="D349" s="110"/>
    </row>
    <row r="350" spans="3:4" ht="12.75">
      <c r="C350" s="75"/>
      <c r="D350" s="110"/>
    </row>
    <row r="351" spans="3:4" ht="12.75">
      <c r="C351" s="75"/>
      <c r="D351" s="110"/>
    </row>
    <row r="352" spans="3:4" ht="12.75">
      <c r="C352" s="75"/>
      <c r="D352" s="110"/>
    </row>
    <row r="353" spans="3:4" ht="12.75">
      <c r="C353" s="75"/>
      <c r="D353" s="110"/>
    </row>
    <row r="354" spans="3:4" ht="12.75">
      <c r="C354" s="75"/>
      <c r="D354" s="110"/>
    </row>
    <row r="355" spans="3:4" ht="12.75">
      <c r="C355" s="75"/>
      <c r="D355" s="110"/>
    </row>
    <row r="356" spans="3:4" ht="12.75">
      <c r="C356" s="75"/>
      <c r="D356" s="110"/>
    </row>
    <row r="357" spans="3:4" ht="12.75">
      <c r="C357" s="75"/>
      <c r="D357" s="110"/>
    </row>
    <row r="358" spans="3:4" ht="12.75">
      <c r="C358" s="75"/>
      <c r="D358" s="110"/>
    </row>
    <row r="359" spans="3:4" ht="12.75">
      <c r="C359" s="75"/>
      <c r="D359" s="110"/>
    </row>
    <row r="360" spans="3:4" ht="12.75">
      <c r="C360" s="75"/>
      <c r="D360" s="110"/>
    </row>
    <row r="361" spans="3:4" ht="12.75">
      <c r="C361" s="75"/>
      <c r="D361" s="110"/>
    </row>
    <row r="362" spans="3:4" ht="12.75">
      <c r="C362" s="75"/>
      <c r="D362" s="110"/>
    </row>
    <row r="363" spans="3:4" ht="12.75">
      <c r="C363" s="75"/>
      <c r="D363" s="110"/>
    </row>
    <row r="364" spans="3:4" ht="12.75">
      <c r="C364" s="75"/>
      <c r="D364" s="110"/>
    </row>
    <row r="365" spans="3:4" ht="12.75">
      <c r="C365" s="75"/>
      <c r="D365" s="110"/>
    </row>
    <row r="366" spans="3:4" ht="12.75">
      <c r="C366" s="75"/>
      <c r="D366" s="110"/>
    </row>
    <row r="367" spans="3:4" ht="12.75">
      <c r="C367" s="75"/>
      <c r="D367" s="110"/>
    </row>
    <row r="368" spans="3:4" ht="12.75">
      <c r="C368" s="75"/>
      <c r="D368" s="110"/>
    </row>
    <row r="369" spans="3:4" ht="12.75">
      <c r="C369" s="75"/>
      <c r="D369" s="110"/>
    </row>
    <row r="370" spans="3:4" ht="12.75">
      <c r="C370" s="75"/>
      <c r="D370" s="110"/>
    </row>
    <row r="371" spans="3:4" ht="12.75">
      <c r="C371" s="75"/>
      <c r="D371" s="110"/>
    </row>
    <row r="372" spans="3:4" ht="12.75">
      <c r="C372" s="75"/>
      <c r="D372" s="110"/>
    </row>
    <row r="373" spans="3:4" ht="12.75">
      <c r="C373" s="75"/>
      <c r="D373" s="110"/>
    </row>
    <row r="374" spans="3:4" ht="12.75">
      <c r="C374" s="75"/>
      <c r="D374" s="110"/>
    </row>
    <row r="375" spans="3:4" ht="12.75">
      <c r="C375" s="75"/>
      <c r="D375" s="110"/>
    </row>
    <row r="376" spans="3:4" ht="12.75">
      <c r="C376" s="75"/>
      <c r="D376" s="110"/>
    </row>
    <row r="377" spans="3:4" ht="12.75">
      <c r="C377" s="75"/>
      <c r="D377" s="110"/>
    </row>
    <row r="378" spans="3:4" ht="12.75">
      <c r="C378" s="75"/>
      <c r="D378" s="110"/>
    </row>
    <row r="379" spans="3:4" ht="12.75">
      <c r="C379" s="75"/>
      <c r="D379" s="110"/>
    </row>
    <row r="380" spans="3:4" ht="12.75">
      <c r="C380" s="75"/>
      <c r="D380" s="110"/>
    </row>
    <row r="381" spans="3:4" ht="12.75">
      <c r="C381" s="75"/>
      <c r="D381" s="110"/>
    </row>
    <row r="382" spans="3:4" ht="12.75">
      <c r="C382" s="75"/>
      <c r="D382" s="110"/>
    </row>
    <row r="383" spans="3:4" ht="12.75">
      <c r="C383" s="75"/>
      <c r="D383" s="110"/>
    </row>
    <row r="384" spans="3:4" ht="12.75">
      <c r="C384" s="75"/>
      <c r="D384" s="110"/>
    </row>
    <row r="385" spans="3:4" ht="12.75">
      <c r="C385" s="75"/>
      <c r="D385" s="110"/>
    </row>
    <row r="386" spans="3:4" ht="12.75">
      <c r="C386" s="75"/>
      <c r="D386" s="110"/>
    </row>
    <row r="387" spans="3:4" ht="12.75">
      <c r="C387" s="75"/>
      <c r="D387" s="110"/>
    </row>
    <row r="388" spans="3:4" ht="12.75">
      <c r="C388" s="75"/>
      <c r="D388" s="110"/>
    </row>
    <row r="389" spans="3:4" ht="12.75">
      <c r="C389" s="75"/>
      <c r="D389" s="110"/>
    </row>
    <row r="390" spans="3:4" ht="12.75">
      <c r="C390" s="75"/>
      <c r="D390" s="110"/>
    </row>
    <row r="391" spans="3:4" ht="12.75">
      <c r="C391" s="75"/>
      <c r="D391" s="110"/>
    </row>
    <row r="392" spans="3:4" ht="12.75">
      <c r="C392" s="75"/>
      <c r="D392" s="110"/>
    </row>
    <row r="393" spans="3:4" ht="12.75">
      <c r="C393" s="75"/>
      <c r="D393" s="110"/>
    </row>
    <row r="394" spans="3:4" ht="12.75">
      <c r="C394" s="75"/>
      <c r="D394" s="110"/>
    </row>
    <row r="395" spans="3:4" ht="12.75">
      <c r="C395" s="75"/>
      <c r="D395" s="110"/>
    </row>
    <row r="396" spans="3:4" ht="12.75">
      <c r="C396" s="75"/>
      <c r="D396" s="110"/>
    </row>
    <row r="397" spans="3:4" ht="12.75">
      <c r="C397" s="75"/>
      <c r="D397" s="110"/>
    </row>
    <row r="398" spans="3:4" ht="12.75">
      <c r="C398" s="75"/>
      <c r="D398" s="110"/>
    </row>
    <row r="399" spans="3:4" ht="12.75">
      <c r="C399" s="75"/>
      <c r="D399" s="110"/>
    </row>
    <row r="400" spans="3:4" ht="12.75">
      <c r="C400" s="75"/>
      <c r="D400" s="110"/>
    </row>
    <row r="401" spans="3:4" ht="12.75">
      <c r="C401" s="75"/>
      <c r="D401" s="110"/>
    </row>
    <row r="402" spans="3:4" ht="12.75">
      <c r="C402" s="75"/>
      <c r="D402" s="110"/>
    </row>
    <row r="403" spans="3:4" ht="12.75">
      <c r="C403" s="75"/>
      <c r="D403" s="110"/>
    </row>
    <row r="404" spans="3:4" ht="12.75">
      <c r="C404" s="75"/>
      <c r="D404" s="110"/>
    </row>
    <row r="405" spans="3:4" ht="12.75">
      <c r="C405" s="75"/>
      <c r="D405" s="110"/>
    </row>
    <row r="406" spans="3:4" ht="12.75">
      <c r="C406" s="75"/>
      <c r="D406" s="110"/>
    </row>
    <row r="407" spans="3:4" ht="12.75">
      <c r="C407" s="75"/>
      <c r="D407" s="110"/>
    </row>
    <row r="408" spans="3:4" ht="12.75">
      <c r="C408" s="75"/>
      <c r="D408" s="110"/>
    </row>
    <row r="409" spans="3:4" ht="12.75">
      <c r="C409" s="75"/>
      <c r="D409" s="110"/>
    </row>
    <row r="410" spans="3:4" ht="12.75">
      <c r="C410" s="75"/>
      <c r="D410" s="110"/>
    </row>
    <row r="411" spans="3:4" ht="12.75">
      <c r="C411" s="75"/>
      <c r="D411" s="110"/>
    </row>
    <row r="412" spans="3:4" ht="12.75">
      <c r="C412" s="75"/>
      <c r="D412" s="110"/>
    </row>
    <row r="413" spans="3:4" ht="12.75">
      <c r="C413" s="75"/>
      <c r="D413" s="110"/>
    </row>
    <row r="414" spans="3:4" ht="12.75">
      <c r="C414" s="75"/>
      <c r="D414" s="110"/>
    </row>
    <row r="415" spans="3:4" ht="12.75">
      <c r="C415" s="75"/>
      <c r="D415" s="110"/>
    </row>
    <row r="416" spans="3:4" ht="12.75">
      <c r="C416" s="75"/>
      <c r="D416" s="110"/>
    </row>
    <row r="417" spans="3:4" ht="12.75">
      <c r="C417" s="75"/>
      <c r="D417" s="110"/>
    </row>
    <row r="418" spans="3:4" ht="12.75">
      <c r="C418" s="75"/>
      <c r="D418" s="110"/>
    </row>
    <row r="419" spans="3:4" ht="12.75">
      <c r="C419" s="75"/>
      <c r="D419" s="110"/>
    </row>
    <row r="420" spans="3:4" ht="12.75">
      <c r="C420" s="75"/>
      <c r="D420" s="110"/>
    </row>
    <row r="421" spans="3:4" ht="12.75">
      <c r="C421" s="75"/>
      <c r="D421" s="110"/>
    </row>
    <row r="422" spans="3:4" ht="12.75">
      <c r="C422" s="75"/>
      <c r="D422" s="110"/>
    </row>
    <row r="423" spans="3:4" ht="12.75">
      <c r="C423" s="75"/>
      <c r="D423" s="110"/>
    </row>
    <row r="424" spans="3:4" ht="12.75">
      <c r="C424" s="75"/>
      <c r="D424" s="110"/>
    </row>
    <row r="425" spans="3:4" ht="12.75">
      <c r="C425" s="75"/>
      <c r="D425" s="110"/>
    </row>
    <row r="426" spans="3:4" ht="12.75">
      <c r="C426" s="75"/>
      <c r="D426" s="110"/>
    </row>
    <row r="427" spans="3:4" ht="12.75">
      <c r="C427" s="75"/>
      <c r="D427" s="110"/>
    </row>
    <row r="428" spans="3:4" ht="12.75">
      <c r="C428" s="75"/>
      <c r="D428" s="110"/>
    </row>
    <row r="429" spans="3:4" ht="12.75">
      <c r="C429" s="75"/>
      <c r="D429" s="110"/>
    </row>
    <row r="430" spans="3:4" ht="12.75">
      <c r="C430" s="75"/>
      <c r="D430" s="110"/>
    </row>
    <row r="431" spans="3:4" ht="12.75">
      <c r="C431" s="75"/>
      <c r="D431" s="110"/>
    </row>
    <row r="432" spans="3:4" ht="12.75">
      <c r="C432" s="75"/>
      <c r="D432" s="110"/>
    </row>
    <row r="433" spans="3:4" ht="12.75">
      <c r="C433" s="75"/>
      <c r="D433" s="110"/>
    </row>
    <row r="434" spans="3:4" ht="12.75">
      <c r="C434" s="75"/>
      <c r="D434" s="110"/>
    </row>
    <row r="435" spans="3:4" ht="12.75">
      <c r="C435" s="75"/>
      <c r="D435" s="110"/>
    </row>
    <row r="436" spans="3:4" ht="12.75">
      <c r="C436" s="75"/>
      <c r="D436" s="110"/>
    </row>
    <row r="437" spans="3:4" ht="12.75">
      <c r="C437" s="75"/>
      <c r="D437" s="110"/>
    </row>
    <row r="438" spans="3:4" ht="12.75">
      <c r="C438" s="75"/>
      <c r="D438" s="110"/>
    </row>
    <row r="439" spans="3:4" ht="12.75">
      <c r="C439" s="75"/>
      <c r="D439" s="110"/>
    </row>
    <row r="440" spans="3:4" ht="12.75">
      <c r="C440" s="75"/>
      <c r="D440" s="110"/>
    </row>
    <row r="441" spans="3:4" ht="12.75">
      <c r="C441" s="75"/>
      <c r="D441" s="110"/>
    </row>
    <row r="442" spans="3:4" ht="12.75">
      <c r="C442" s="75"/>
      <c r="D442" s="110"/>
    </row>
    <row r="443" spans="3:4" ht="12.75">
      <c r="C443" s="75"/>
      <c r="D443" s="110"/>
    </row>
    <row r="444" spans="3:4" ht="12.75">
      <c r="C444" s="75"/>
      <c r="D444" s="110"/>
    </row>
    <row r="445" spans="3:4" ht="12.75">
      <c r="C445" s="75"/>
      <c r="D445" s="110"/>
    </row>
    <row r="446" spans="3:4" ht="12.75">
      <c r="C446" s="75"/>
      <c r="D446" s="110"/>
    </row>
    <row r="447" spans="3:4" ht="12.75">
      <c r="C447" s="75"/>
      <c r="D447" s="110"/>
    </row>
    <row r="448" spans="3:4" ht="12.75">
      <c r="C448" s="75"/>
      <c r="D448" s="110"/>
    </row>
    <row r="449" spans="3:4" ht="12.75">
      <c r="C449" s="75"/>
      <c r="D449" s="110"/>
    </row>
    <row r="450" spans="3:4" ht="12.75">
      <c r="C450" s="75"/>
      <c r="D450" s="110"/>
    </row>
    <row r="451" spans="3:4" ht="12.75">
      <c r="C451" s="75"/>
      <c r="D451" s="110"/>
    </row>
    <row r="452" spans="3:4" ht="12.75">
      <c r="C452" s="75"/>
      <c r="D452" s="110"/>
    </row>
    <row r="453" spans="3:4" ht="12.75">
      <c r="C453" s="75"/>
      <c r="D453" s="110"/>
    </row>
    <row r="454" spans="3:4" ht="12.75">
      <c r="C454" s="75"/>
      <c r="D454" s="110"/>
    </row>
    <row r="455" spans="3:4" ht="12.75">
      <c r="C455" s="75"/>
      <c r="D455" s="110"/>
    </row>
    <row r="456" spans="3:4" ht="12.75">
      <c r="C456" s="75"/>
      <c r="D456" s="110"/>
    </row>
    <row r="457" spans="3:4" ht="12.75">
      <c r="C457" s="75"/>
      <c r="D457" s="110"/>
    </row>
    <row r="458" spans="3:4" ht="12.75">
      <c r="C458" s="75"/>
      <c r="D458" s="110"/>
    </row>
    <row r="459" spans="3:4" ht="12.75">
      <c r="C459" s="75"/>
      <c r="D459" s="110"/>
    </row>
    <row r="460" spans="3:4" ht="12.75">
      <c r="C460" s="75"/>
      <c r="D460" s="110"/>
    </row>
    <row r="461" spans="3:4" ht="12.75">
      <c r="C461" s="75"/>
      <c r="D461" s="110"/>
    </row>
    <row r="462" spans="3:4" ht="12.75">
      <c r="C462" s="75"/>
      <c r="D462" s="110"/>
    </row>
    <row r="463" spans="3:4" ht="12.75">
      <c r="C463" s="75"/>
      <c r="D463" s="110"/>
    </row>
    <row r="464" spans="3:4" ht="12.75">
      <c r="C464" s="75"/>
      <c r="D464" s="110"/>
    </row>
    <row r="465" spans="3:4" ht="12.75">
      <c r="C465" s="75"/>
      <c r="D465" s="110"/>
    </row>
    <row r="466" spans="3:4" ht="12.75">
      <c r="C466" s="75"/>
      <c r="D466" s="110"/>
    </row>
    <row r="467" spans="3:4" ht="12.75">
      <c r="C467" s="75"/>
      <c r="D467" s="110"/>
    </row>
    <row r="468" spans="3:4" ht="12.75">
      <c r="C468" s="75"/>
      <c r="D468" s="110"/>
    </row>
    <row r="469" spans="3:4" ht="12.75">
      <c r="C469" s="75"/>
      <c r="D469" s="110"/>
    </row>
    <row r="470" spans="3:4" ht="12.75">
      <c r="C470" s="75"/>
      <c r="D470" s="110"/>
    </row>
    <row r="471" spans="3:4" ht="12.75">
      <c r="C471" s="75"/>
      <c r="D471" s="110"/>
    </row>
    <row r="472" spans="3:4" ht="12.75">
      <c r="C472" s="75"/>
      <c r="D472" s="110"/>
    </row>
    <row r="473" spans="3:4" ht="12.75">
      <c r="C473" s="75"/>
      <c r="D473" s="110"/>
    </row>
    <row r="474" spans="3:4" ht="12.75">
      <c r="C474" s="75"/>
      <c r="D474" s="110"/>
    </row>
    <row r="475" spans="3:4" ht="12.75">
      <c r="C475" s="75"/>
      <c r="D475" s="110"/>
    </row>
    <row r="476" spans="3:4" ht="12.75">
      <c r="C476" s="75"/>
      <c r="D476" s="110"/>
    </row>
    <row r="477" spans="3:4" ht="12.75">
      <c r="C477" s="75"/>
      <c r="D477" s="110"/>
    </row>
    <row r="478" spans="3:4" ht="12.75">
      <c r="C478" s="75"/>
      <c r="D478" s="110"/>
    </row>
    <row r="479" spans="3:4" ht="12.75">
      <c r="C479" s="75"/>
      <c r="D479" s="110"/>
    </row>
    <row r="480" spans="3:4" ht="12.75">
      <c r="C480" s="75"/>
      <c r="D480" s="110"/>
    </row>
    <row r="481" spans="3:4" ht="12.75">
      <c r="C481" s="75"/>
      <c r="D481" s="110"/>
    </row>
    <row r="482" spans="3:4" ht="12.75">
      <c r="C482" s="75"/>
      <c r="D482" s="110"/>
    </row>
    <row r="483" spans="3:4" ht="12.75">
      <c r="C483" s="75"/>
      <c r="D483" s="110"/>
    </row>
    <row r="484" spans="3:4" ht="12.75">
      <c r="C484" s="75"/>
      <c r="D484" s="110"/>
    </row>
    <row r="485" spans="3:4" ht="12.75">
      <c r="C485" s="75"/>
      <c r="D485" s="110"/>
    </row>
    <row r="486" spans="3:4" ht="12.75">
      <c r="C486" s="75"/>
      <c r="D486" s="110"/>
    </row>
    <row r="487" spans="3:4" ht="12.75">
      <c r="C487" s="75"/>
      <c r="D487" s="110"/>
    </row>
    <row r="488" spans="3:4" ht="12.75">
      <c r="C488" s="75"/>
      <c r="D488" s="110"/>
    </row>
    <row r="489" spans="3:4" ht="12.75">
      <c r="C489" s="75"/>
      <c r="D489" s="110"/>
    </row>
    <row r="490" spans="3:4" ht="12.75">
      <c r="C490" s="75"/>
      <c r="D490" s="110"/>
    </row>
    <row r="491" spans="3:4" ht="12.75">
      <c r="C491" s="75"/>
      <c r="D491" s="110"/>
    </row>
    <row r="492" spans="3:4" ht="12.75">
      <c r="C492" s="75"/>
      <c r="D492" s="110"/>
    </row>
    <row r="493" spans="3:4" ht="12.75">
      <c r="C493" s="75"/>
      <c r="D493" s="110"/>
    </row>
    <row r="494" spans="3:4" ht="12.75">
      <c r="C494" s="75"/>
      <c r="D494" s="110"/>
    </row>
    <row r="495" spans="3:4" ht="12.75">
      <c r="C495" s="75"/>
      <c r="D495" s="110"/>
    </row>
    <row r="496" spans="3:4" ht="12.75">
      <c r="C496" s="75"/>
      <c r="D496" s="110"/>
    </row>
    <row r="497" spans="3:4" ht="12.75">
      <c r="C497" s="75"/>
      <c r="D497" s="110"/>
    </row>
    <row r="498" spans="3:4" ht="12.75">
      <c r="C498" s="75"/>
      <c r="D498" s="110"/>
    </row>
    <row r="499" spans="3:4" ht="12.75">
      <c r="C499" s="75"/>
      <c r="D499" s="110"/>
    </row>
    <row r="500" spans="3:4" ht="12.75">
      <c r="C500" s="75"/>
      <c r="D500" s="110"/>
    </row>
    <row r="501" spans="3:4" ht="12.75">
      <c r="C501" s="75"/>
      <c r="D501" s="110"/>
    </row>
    <row r="502" spans="3:4" ht="12.75">
      <c r="C502" s="75"/>
      <c r="D502" s="110"/>
    </row>
    <row r="503" spans="3:4" ht="12.75">
      <c r="C503" s="75"/>
      <c r="D503" s="110"/>
    </row>
    <row r="504" spans="3:4" ht="12.75">
      <c r="C504" s="75"/>
      <c r="D504" s="110"/>
    </row>
    <row r="505" spans="3:4" ht="12.75">
      <c r="C505" s="75"/>
      <c r="D505" s="110"/>
    </row>
    <row r="506" spans="3:4" ht="12.75">
      <c r="C506" s="75"/>
      <c r="D506" s="110"/>
    </row>
    <row r="507" spans="3:4" ht="12.75">
      <c r="C507" s="75"/>
      <c r="D507" s="110"/>
    </row>
    <row r="508" spans="3:4" ht="12.75">
      <c r="C508" s="75"/>
      <c r="D508" s="110"/>
    </row>
    <row r="509" spans="3:4" ht="12.75">
      <c r="C509" s="75"/>
      <c r="D509" s="110"/>
    </row>
    <row r="510" spans="3:4" ht="12.75">
      <c r="C510" s="75"/>
      <c r="D510" s="110"/>
    </row>
    <row r="511" spans="3:4" ht="12.75">
      <c r="C511" s="75"/>
      <c r="D511" s="110"/>
    </row>
    <row r="512" spans="3:4" ht="12.75">
      <c r="C512" s="75"/>
      <c r="D512" s="110"/>
    </row>
    <row r="513" spans="3:4" ht="12.75">
      <c r="C513" s="75"/>
      <c r="D513" s="110"/>
    </row>
    <row r="514" spans="3:4" ht="12.75">
      <c r="C514" s="75"/>
      <c r="D514" s="110"/>
    </row>
    <row r="515" spans="3:4" ht="12.75">
      <c r="C515" s="75"/>
      <c r="D515" s="110"/>
    </row>
    <row r="516" spans="3:4" ht="12.75">
      <c r="C516" s="75"/>
      <c r="D516" s="110"/>
    </row>
    <row r="517" spans="3:4" ht="12.75">
      <c r="C517" s="75"/>
      <c r="D517" s="110"/>
    </row>
    <row r="518" spans="3:4" ht="12.75">
      <c r="C518" s="75"/>
      <c r="D518" s="110"/>
    </row>
    <row r="519" spans="3:4" ht="12.75">
      <c r="C519" s="75"/>
      <c r="D519" s="110"/>
    </row>
    <row r="520" spans="3:4" ht="12.75">
      <c r="C520" s="75"/>
      <c r="D520" s="110"/>
    </row>
    <row r="521" spans="3:4" ht="12.75">
      <c r="C521" s="75"/>
      <c r="D521" s="110"/>
    </row>
    <row r="522" spans="3:4" ht="12.75">
      <c r="C522" s="75"/>
      <c r="D522" s="110"/>
    </row>
    <row r="523" spans="3:4" ht="12.75">
      <c r="C523" s="75"/>
      <c r="D523" s="110"/>
    </row>
    <row r="524" spans="3:4" ht="12.75">
      <c r="C524" s="75"/>
      <c r="D524" s="110"/>
    </row>
    <row r="525" spans="3:4" ht="12.75">
      <c r="C525" s="75"/>
      <c r="D525" s="110"/>
    </row>
    <row r="526" spans="3:4" ht="12.75">
      <c r="C526" s="75"/>
      <c r="D526" s="110"/>
    </row>
    <row r="527" spans="3:4" ht="12.75">
      <c r="C527" s="75"/>
      <c r="D527" s="110"/>
    </row>
    <row r="528" spans="3:4" ht="12.75">
      <c r="C528" s="75"/>
      <c r="D528" s="110"/>
    </row>
    <row r="529" spans="3:4" ht="12.75">
      <c r="C529" s="75"/>
      <c r="D529" s="110"/>
    </row>
    <row r="530" spans="3:4" ht="12.75">
      <c r="C530" s="75"/>
      <c r="D530" s="110"/>
    </row>
    <row r="531" spans="3:4" ht="12.75">
      <c r="C531" s="75"/>
      <c r="D531" s="110"/>
    </row>
    <row r="532" spans="3:4" ht="12.75">
      <c r="C532" s="75"/>
      <c r="D532" s="110"/>
    </row>
    <row r="533" spans="3:4" ht="12.75">
      <c r="C533" s="75"/>
      <c r="D533" s="110"/>
    </row>
    <row r="534" spans="3:4" ht="12.75">
      <c r="C534" s="75"/>
      <c r="D534" s="110"/>
    </row>
    <row r="535" spans="3:4" ht="12.75">
      <c r="C535" s="75"/>
      <c r="D535" s="110"/>
    </row>
    <row r="536" spans="3:4" ht="12.75">
      <c r="C536" s="75"/>
      <c r="D536" s="110"/>
    </row>
    <row r="537" spans="3:4" ht="12.75">
      <c r="C537" s="75"/>
      <c r="D537" s="110"/>
    </row>
    <row r="538" spans="3:4" ht="12.75">
      <c r="C538" s="75"/>
      <c r="D538" s="110"/>
    </row>
    <row r="539" spans="3:4" ht="12.75">
      <c r="C539" s="75"/>
      <c r="D539" s="110"/>
    </row>
    <row r="540" spans="3:4" ht="12.75">
      <c r="C540" s="75"/>
      <c r="D540" s="110"/>
    </row>
    <row r="541" spans="3:4" ht="12.75">
      <c r="C541" s="75"/>
      <c r="D541" s="110"/>
    </row>
    <row r="542" spans="3:4" ht="12.75">
      <c r="C542" s="75"/>
      <c r="D542" s="110"/>
    </row>
    <row r="543" spans="3:4" ht="12.75">
      <c r="C543" s="75"/>
      <c r="D543" s="110"/>
    </row>
    <row r="544" spans="3:4" ht="12.75">
      <c r="C544" s="75"/>
      <c r="D544" s="110"/>
    </row>
    <row r="545" spans="3:4" ht="12.75">
      <c r="C545" s="75"/>
      <c r="D545" s="110"/>
    </row>
    <row r="546" spans="3:4" ht="12.75">
      <c r="C546" s="75"/>
      <c r="D546" s="110"/>
    </row>
    <row r="547" spans="3:4" ht="12.75">
      <c r="C547" s="75"/>
      <c r="D547" s="110"/>
    </row>
    <row r="548" spans="3:4" ht="12.75">
      <c r="C548" s="75"/>
      <c r="D548" s="110"/>
    </row>
    <row r="549" spans="3:4" ht="12.75">
      <c r="C549" s="75"/>
      <c r="D549" s="110"/>
    </row>
    <row r="550" spans="3:4" ht="12.75">
      <c r="C550" s="75"/>
      <c r="D550" s="110"/>
    </row>
    <row r="551" spans="3:4" ht="12.75">
      <c r="C551" s="75"/>
      <c r="D551" s="110"/>
    </row>
    <row r="552" spans="3:4" ht="12.75">
      <c r="C552" s="75"/>
      <c r="D552" s="110"/>
    </row>
    <row r="553" spans="3:4" ht="12.75">
      <c r="C553" s="75"/>
      <c r="D553" s="110"/>
    </row>
    <row r="554" spans="3:4" ht="12.75">
      <c r="C554" s="75"/>
      <c r="D554" s="110"/>
    </row>
    <row r="555" spans="3:4" ht="12.75">
      <c r="C555" s="75"/>
      <c r="D555" s="110"/>
    </row>
    <row r="556" spans="3:4" ht="12.75">
      <c r="C556" s="75"/>
      <c r="D556" s="110"/>
    </row>
    <row r="557" spans="3:4" ht="12.75">
      <c r="C557" s="75"/>
      <c r="D557" s="110"/>
    </row>
    <row r="558" spans="3:4" ht="12.75">
      <c r="C558" s="75"/>
      <c r="D558" s="110"/>
    </row>
    <row r="559" spans="3:4" ht="12.75">
      <c r="C559" s="75"/>
      <c r="D559" s="110"/>
    </row>
    <row r="560" spans="3:4" ht="12.75">
      <c r="C560" s="75"/>
      <c r="D560" s="110"/>
    </row>
    <row r="561" spans="3:4" ht="12.75">
      <c r="C561" s="75"/>
      <c r="D561" s="110"/>
    </row>
    <row r="562" spans="3:4" ht="12.75">
      <c r="C562" s="75"/>
      <c r="D562" s="110"/>
    </row>
    <row r="563" spans="3:4" ht="12.75">
      <c r="C563" s="75"/>
      <c r="D563" s="110"/>
    </row>
    <row r="564" spans="3:4" ht="12.75">
      <c r="C564" s="75"/>
      <c r="D564" s="110"/>
    </row>
    <row r="565" spans="3:4" ht="12.75">
      <c r="C565" s="75"/>
      <c r="D565" s="110"/>
    </row>
    <row r="566" spans="3:4" ht="12.75">
      <c r="C566" s="75"/>
      <c r="D566" s="110"/>
    </row>
    <row r="567" spans="3:4" ht="12.75">
      <c r="C567" s="75"/>
      <c r="D567" s="110"/>
    </row>
    <row r="568" spans="3:4" ht="12.75">
      <c r="C568" s="75"/>
      <c r="D568" s="110"/>
    </row>
    <row r="569" spans="3:4" ht="12.75">
      <c r="C569" s="75"/>
      <c r="D569" s="110"/>
    </row>
    <row r="570" spans="3:4" ht="12.75">
      <c r="C570" s="75"/>
      <c r="D570" s="110"/>
    </row>
    <row r="571" spans="3:4" ht="12.75">
      <c r="C571" s="75"/>
      <c r="D571" s="110"/>
    </row>
    <row r="572" spans="3:4" ht="12.75">
      <c r="C572" s="75"/>
      <c r="D572" s="110"/>
    </row>
    <row r="573" spans="3:4" ht="12.75">
      <c r="C573" s="75"/>
      <c r="D573" s="110"/>
    </row>
    <row r="574" spans="3:4" ht="12.75">
      <c r="C574" s="75"/>
      <c r="D574" s="110"/>
    </row>
    <row r="575" spans="3:4" ht="12.75">
      <c r="C575" s="75"/>
      <c r="D575" s="110"/>
    </row>
    <row r="576" spans="3:4" ht="12.75">
      <c r="C576" s="75"/>
      <c r="D576" s="110"/>
    </row>
    <row r="577" spans="3:4" ht="12.75">
      <c r="C577" s="75"/>
      <c r="D577" s="110"/>
    </row>
    <row r="578" spans="3:4" ht="12.75">
      <c r="C578" s="75"/>
      <c r="D578" s="110"/>
    </row>
    <row r="579" spans="3:4" ht="12.75">
      <c r="C579" s="75"/>
      <c r="D579" s="110"/>
    </row>
    <row r="580" spans="3:4" ht="12.75">
      <c r="C580" s="75"/>
      <c r="D580" s="110"/>
    </row>
    <row r="581" spans="3:4" ht="12.75">
      <c r="C581" s="75"/>
      <c r="D581" s="110"/>
    </row>
    <row r="582" spans="3:4" ht="12.75">
      <c r="C582" s="75"/>
      <c r="D582" s="110"/>
    </row>
    <row r="583" spans="3:4" ht="12.75">
      <c r="C583" s="75"/>
      <c r="D583" s="110"/>
    </row>
    <row r="584" spans="3:4" ht="12.75">
      <c r="C584" s="75"/>
      <c r="D584" s="110"/>
    </row>
    <row r="585" spans="3:4" ht="12.75">
      <c r="C585" s="75"/>
      <c r="D585" s="110"/>
    </row>
    <row r="586" spans="3:4" ht="12.75">
      <c r="C586" s="75"/>
      <c r="D586" s="110"/>
    </row>
    <row r="587" spans="3:4" ht="12.75">
      <c r="C587" s="75"/>
      <c r="D587" s="110"/>
    </row>
    <row r="588" spans="3:4" ht="12.75">
      <c r="C588" s="75"/>
      <c r="D588" s="110"/>
    </row>
    <row r="589" spans="3:4" ht="12.75">
      <c r="C589" s="75"/>
      <c r="D589" s="110"/>
    </row>
    <row r="590" spans="3:4" ht="12.75">
      <c r="C590" s="75"/>
      <c r="D590" s="110"/>
    </row>
    <row r="591" spans="3:4" ht="12.75">
      <c r="C591" s="75"/>
      <c r="D591" s="110"/>
    </row>
    <row r="592" spans="3:4" ht="12.75">
      <c r="C592" s="75"/>
      <c r="D592" s="110"/>
    </row>
    <row r="593" spans="3:4" ht="12.75">
      <c r="C593" s="75"/>
      <c r="D593" s="110"/>
    </row>
    <row r="594" spans="3:4" ht="12.75">
      <c r="C594" s="75"/>
      <c r="D594" s="110"/>
    </row>
    <row r="595" spans="3:4" ht="12.75">
      <c r="C595" s="75"/>
      <c r="D595" s="110"/>
    </row>
    <row r="596" spans="3:4" ht="12.75">
      <c r="C596" s="75"/>
      <c r="D596" s="110"/>
    </row>
    <row r="597" spans="3:4" ht="12.75">
      <c r="C597" s="75"/>
      <c r="D597" s="110"/>
    </row>
    <row r="598" spans="3:4" ht="12.75">
      <c r="C598" s="75"/>
      <c r="D598" s="110"/>
    </row>
    <row r="599" spans="3:4" ht="12.75">
      <c r="C599" s="75"/>
      <c r="D599" s="110"/>
    </row>
    <row r="600" spans="3:4" ht="12.75">
      <c r="C600" s="75"/>
      <c r="D600" s="110"/>
    </row>
    <row r="601" spans="3:4" ht="12.75">
      <c r="C601" s="75"/>
      <c r="D601" s="110"/>
    </row>
    <row r="602" spans="3:4" ht="12.75">
      <c r="C602" s="75"/>
      <c r="D602" s="110"/>
    </row>
    <row r="603" spans="3:4" ht="12.75">
      <c r="C603" s="75"/>
      <c r="D603" s="110"/>
    </row>
    <row r="604" spans="3:4" ht="12.75">
      <c r="C604" s="75"/>
      <c r="D604" s="110"/>
    </row>
    <row r="605" spans="3:4" ht="12.75">
      <c r="C605" s="75"/>
      <c r="D605" s="110"/>
    </row>
    <row r="606" spans="3:4" ht="12.75">
      <c r="C606" s="75"/>
      <c r="D606" s="110"/>
    </row>
    <row r="607" spans="3:4" ht="12.75">
      <c r="C607" s="75"/>
      <c r="D607" s="110"/>
    </row>
    <row r="608" spans="3:4" ht="12.75">
      <c r="C608" s="75"/>
      <c r="D608" s="110"/>
    </row>
    <row r="609" spans="3:4" ht="12.75">
      <c r="C609" s="75"/>
      <c r="D609" s="110"/>
    </row>
    <row r="610" spans="3:4" ht="12.75">
      <c r="C610" s="75"/>
      <c r="D610" s="110"/>
    </row>
    <row r="611" spans="3:4" ht="12.75">
      <c r="C611" s="75"/>
      <c r="D611" s="110"/>
    </row>
    <row r="612" spans="3:4" ht="12.75">
      <c r="C612" s="75"/>
      <c r="D612" s="110"/>
    </row>
    <row r="613" spans="3:4" ht="12.75">
      <c r="C613" s="75"/>
      <c r="D613" s="110"/>
    </row>
    <row r="614" spans="3:4" ht="12.75">
      <c r="C614" s="75"/>
      <c r="D614" s="110"/>
    </row>
    <row r="615" spans="3:4" ht="12.75">
      <c r="C615" s="75"/>
      <c r="D615" s="110"/>
    </row>
    <row r="616" spans="3:4" ht="12.75">
      <c r="C616" s="75"/>
      <c r="D616" s="110"/>
    </row>
    <row r="617" spans="3:4" ht="12.75">
      <c r="C617" s="75"/>
      <c r="D617" s="110"/>
    </row>
    <row r="618" spans="3:4" ht="12.75">
      <c r="C618" s="75"/>
      <c r="D618" s="110"/>
    </row>
    <row r="619" spans="3:4" ht="12.75">
      <c r="C619" s="75"/>
      <c r="D619" s="110"/>
    </row>
    <row r="620" spans="3:4" ht="12.75">
      <c r="C620" s="75"/>
      <c r="D620" s="110"/>
    </row>
    <row r="621" spans="3:4" ht="12.75">
      <c r="C621" s="75"/>
      <c r="D621" s="110"/>
    </row>
    <row r="622" spans="3:4" ht="12.75">
      <c r="C622" s="75"/>
      <c r="D622" s="110"/>
    </row>
    <row r="623" spans="3:4" ht="12.75">
      <c r="C623" s="75"/>
      <c r="D623" s="110"/>
    </row>
    <row r="624" spans="3:4" ht="12.75">
      <c r="C624" s="75"/>
      <c r="D624" s="110"/>
    </row>
    <row r="625" spans="3:4" ht="12.75">
      <c r="C625" s="75"/>
      <c r="D625" s="110"/>
    </row>
    <row r="626" spans="3:4" ht="12.75">
      <c r="C626" s="75"/>
      <c r="D626" s="110"/>
    </row>
    <row r="627" spans="3:4" ht="12.75">
      <c r="C627" s="75"/>
      <c r="D627" s="110"/>
    </row>
    <row r="628" spans="3:4" ht="12.75">
      <c r="C628" s="75"/>
      <c r="D628" s="110"/>
    </row>
    <row r="629" spans="3:4" ht="12.75">
      <c r="C629" s="75"/>
      <c r="D629" s="110"/>
    </row>
    <row r="630" spans="3:4" ht="12.75">
      <c r="C630" s="75"/>
      <c r="D630" s="110"/>
    </row>
    <row r="631" spans="3:4" ht="12.75">
      <c r="C631" s="75"/>
      <c r="D631" s="110"/>
    </row>
    <row r="632" spans="3:4" ht="12.75">
      <c r="C632" s="75"/>
      <c r="D632" s="110"/>
    </row>
    <row r="633" spans="3:4" ht="12.75">
      <c r="C633" s="75"/>
      <c r="D633" s="110"/>
    </row>
    <row r="634" spans="3:4" ht="12.75">
      <c r="C634" s="75"/>
      <c r="D634" s="110"/>
    </row>
    <row r="635" spans="3:4" ht="12.75">
      <c r="C635" s="75"/>
      <c r="D635" s="110"/>
    </row>
    <row r="636" spans="3:4" ht="12.75">
      <c r="C636" s="75"/>
      <c r="D636" s="110"/>
    </row>
    <row r="637" spans="3:4" ht="12.75">
      <c r="C637" s="75"/>
      <c r="D637" s="110"/>
    </row>
    <row r="638" spans="3:4" ht="12.75">
      <c r="C638" s="75"/>
      <c r="D638" s="110"/>
    </row>
    <row r="639" spans="3:4" ht="12.75">
      <c r="C639" s="75"/>
      <c r="D639" s="110"/>
    </row>
    <row r="640" spans="3:4" ht="12.75">
      <c r="C640" s="75"/>
      <c r="D640" s="110"/>
    </row>
    <row r="641" spans="3:4" ht="12.75">
      <c r="C641" s="75"/>
      <c r="D641" s="110"/>
    </row>
    <row r="642" spans="3:4" ht="12.75">
      <c r="C642" s="75"/>
      <c r="D642" s="110"/>
    </row>
    <row r="643" spans="3:4" ht="12.75">
      <c r="C643" s="75"/>
      <c r="D643" s="110"/>
    </row>
    <row r="644" spans="3:4" ht="12.75">
      <c r="C644" s="75"/>
      <c r="D644" s="110"/>
    </row>
    <row r="645" spans="3:4" ht="12.75">
      <c r="C645" s="75"/>
      <c r="D645" s="110"/>
    </row>
    <row r="646" spans="3:4" ht="12.75">
      <c r="C646" s="75"/>
      <c r="D646" s="110"/>
    </row>
    <row r="647" spans="3:4" ht="12.75">
      <c r="C647" s="75"/>
      <c r="D647" s="110"/>
    </row>
    <row r="648" spans="3:4" ht="12.75">
      <c r="C648" s="75"/>
      <c r="D648" s="110"/>
    </row>
    <row r="649" spans="3:4" ht="12.75">
      <c r="C649" s="75"/>
      <c r="D649" s="110"/>
    </row>
    <row r="650" spans="3:4" ht="12.75">
      <c r="C650" s="75"/>
      <c r="D650" s="110"/>
    </row>
    <row r="651" spans="3:4" ht="12.75">
      <c r="C651" s="75"/>
      <c r="D651" s="110"/>
    </row>
    <row r="652" spans="3:4" ht="12.75">
      <c r="C652" s="75"/>
      <c r="D652" s="110"/>
    </row>
    <row r="653" spans="3:4" ht="12.75">
      <c r="C653" s="75"/>
      <c r="D653" s="110"/>
    </row>
    <row r="654" spans="3:4" ht="12.75">
      <c r="C654" s="75"/>
      <c r="D654" s="110"/>
    </row>
    <row r="655" spans="3:4" ht="12.75">
      <c r="C655" s="75"/>
      <c r="D655" s="110"/>
    </row>
    <row r="656" spans="3:4" ht="12.75">
      <c r="C656" s="75"/>
      <c r="D656" s="110"/>
    </row>
    <row r="657" spans="3:4" ht="12.75">
      <c r="C657" s="75"/>
      <c r="D657" s="110"/>
    </row>
    <row r="658" spans="3:4" ht="12.75">
      <c r="C658" s="75"/>
      <c r="D658" s="110"/>
    </row>
    <row r="659" spans="3:4" ht="12.75">
      <c r="C659" s="75"/>
      <c r="D659" s="110"/>
    </row>
    <row r="660" spans="3:4" ht="12.75">
      <c r="C660" s="75"/>
      <c r="D660" s="110"/>
    </row>
    <row r="661" spans="3:4" ht="12.75">
      <c r="C661" s="75"/>
      <c r="D661" s="110"/>
    </row>
    <row r="662" spans="3:4" ht="12.75">
      <c r="C662" s="75"/>
      <c r="D662" s="110"/>
    </row>
    <row r="663" spans="3:4" ht="12.75">
      <c r="C663" s="75"/>
      <c r="D663" s="110"/>
    </row>
    <row r="664" spans="3:4" ht="12.75">
      <c r="C664" s="75"/>
      <c r="D664" s="110"/>
    </row>
    <row r="665" spans="3:4" ht="12.75">
      <c r="C665" s="75"/>
      <c r="D665" s="110"/>
    </row>
    <row r="666" spans="3:4" ht="12.75">
      <c r="C666" s="75"/>
      <c r="D666" s="110"/>
    </row>
    <row r="667" spans="3:4" ht="12.75">
      <c r="C667" s="75"/>
      <c r="D667" s="110"/>
    </row>
    <row r="668" spans="3:4" ht="12.75">
      <c r="C668" s="75"/>
      <c r="D668" s="110"/>
    </row>
    <row r="669" spans="3:4" ht="12.75">
      <c r="C669" s="75"/>
      <c r="D669" s="110"/>
    </row>
    <row r="670" spans="3:4" ht="12.75">
      <c r="C670" s="75"/>
      <c r="D670" s="110"/>
    </row>
    <row r="671" spans="3:4" ht="12.75">
      <c r="C671" s="75"/>
      <c r="D671" s="110"/>
    </row>
    <row r="672" spans="3:4" ht="12.75">
      <c r="C672" s="75"/>
      <c r="D672" s="110"/>
    </row>
    <row r="673" spans="3:4" ht="12.75">
      <c r="C673" s="75"/>
      <c r="D673" s="110"/>
    </row>
    <row r="674" spans="3:4" ht="12.75">
      <c r="C674" s="75"/>
      <c r="D674" s="110"/>
    </row>
    <row r="675" spans="3:4" ht="12.75">
      <c r="C675" s="75"/>
      <c r="D675" s="110"/>
    </row>
    <row r="676" spans="3:4" ht="12.75">
      <c r="C676" s="75"/>
      <c r="D676" s="110"/>
    </row>
    <row r="677" spans="3:4" ht="12.75">
      <c r="C677" s="75"/>
      <c r="D677" s="110"/>
    </row>
    <row r="678" spans="3:4" ht="12.75">
      <c r="C678" s="75"/>
      <c r="D678" s="110"/>
    </row>
    <row r="679" spans="3:4" ht="12.75">
      <c r="C679" s="75"/>
      <c r="D679" s="110"/>
    </row>
    <row r="680" spans="3:4" ht="12.75">
      <c r="C680" s="75"/>
      <c r="D680" s="110"/>
    </row>
    <row r="681" spans="3:4" ht="12.75">
      <c r="C681" s="75"/>
      <c r="D681" s="110"/>
    </row>
    <row r="682" spans="3:4" ht="12.75">
      <c r="C682" s="75"/>
      <c r="D682" s="110"/>
    </row>
    <row r="683" spans="3:4" ht="12.75">
      <c r="C683" s="75"/>
      <c r="D683" s="110"/>
    </row>
    <row r="684" spans="3:4" ht="12.75">
      <c r="C684" s="75"/>
      <c r="D684" s="110"/>
    </row>
    <row r="685" spans="3:4" ht="12.75">
      <c r="C685" s="75"/>
      <c r="D685" s="110"/>
    </row>
    <row r="686" spans="3:4" ht="12.75">
      <c r="C686" s="75"/>
      <c r="D686" s="110"/>
    </row>
    <row r="687" spans="3:4" ht="12.75">
      <c r="C687" s="75"/>
      <c r="D687" s="110"/>
    </row>
    <row r="688" spans="3:4" ht="12.75">
      <c r="C688" s="75"/>
      <c r="D688" s="110"/>
    </row>
    <row r="689" spans="3:4" ht="12.75">
      <c r="C689" s="75"/>
      <c r="D689" s="110"/>
    </row>
    <row r="690" spans="3:4" ht="12.75">
      <c r="C690" s="75"/>
      <c r="D690" s="110"/>
    </row>
    <row r="691" spans="3:4" ht="12.75">
      <c r="C691" s="75"/>
      <c r="D691" s="110"/>
    </row>
    <row r="692" spans="3:4" ht="12.75">
      <c r="C692" s="75"/>
      <c r="D692" s="110"/>
    </row>
    <row r="693" spans="3:4" ht="12.75">
      <c r="C693" s="75"/>
      <c r="D693" s="110"/>
    </row>
    <row r="694" spans="3:4" ht="12.75">
      <c r="C694" s="75"/>
      <c r="D694" s="110"/>
    </row>
    <row r="695" spans="3:4" ht="12.75">
      <c r="C695" s="75"/>
      <c r="D695" s="110"/>
    </row>
    <row r="696" spans="3:4" ht="12.75">
      <c r="C696" s="75"/>
      <c r="D696" s="110"/>
    </row>
    <row r="697" spans="3:4" ht="12.75">
      <c r="C697" s="75"/>
      <c r="D697" s="110"/>
    </row>
    <row r="698" spans="3:4" ht="12.75">
      <c r="C698" s="75"/>
      <c r="D698" s="110"/>
    </row>
    <row r="699" spans="3:4" ht="12.75">
      <c r="C699" s="75"/>
      <c r="D699" s="110"/>
    </row>
    <row r="700" spans="3:4" ht="12.75">
      <c r="C700" s="75"/>
      <c r="D700" s="110"/>
    </row>
    <row r="701" spans="3:4" ht="12.75">
      <c r="C701" s="75"/>
      <c r="D701" s="110"/>
    </row>
    <row r="702" spans="3:4" ht="12.75">
      <c r="C702" s="75"/>
      <c r="D702" s="110"/>
    </row>
    <row r="703" spans="3:4" ht="12.75">
      <c r="C703" s="75"/>
      <c r="D703" s="110"/>
    </row>
    <row r="704" spans="3:4" ht="12.75">
      <c r="C704" s="75"/>
      <c r="D704" s="110"/>
    </row>
    <row r="705" spans="3:4" ht="12.75">
      <c r="C705" s="75"/>
      <c r="D705" s="110"/>
    </row>
    <row r="706" spans="3:4" ht="12.75">
      <c r="C706" s="75"/>
      <c r="D706" s="110"/>
    </row>
    <row r="707" spans="3:4" ht="12.75">
      <c r="C707" s="75"/>
      <c r="D707" s="110"/>
    </row>
    <row r="708" spans="3:4" ht="12.75">
      <c r="C708" s="75"/>
      <c r="D708" s="110"/>
    </row>
    <row r="709" spans="3:4" ht="12.75">
      <c r="C709" s="75"/>
      <c r="D709" s="110"/>
    </row>
    <row r="710" spans="3:4" ht="12.75">
      <c r="C710" s="75"/>
      <c r="D710" s="110"/>
    </row>
    <row r="711" spans="3:4" ht="12.75">
      <c r="C711" s="75"/>
      <c r="D711" s="110"/>
    </row>
    <row r="712" spans="3:4" ht="12.75">
      <c r="C712" s="75"/>
      <c r="D712" s="110"/>
    </row>
    <row r="713" spans="3:4" ht="12.75">
      <c r="C713" s="75"/>
      <c r="D713" s="110"/>
    </row>
    <row r="714" spans="3:4" ht="12.75">
      <c r="C714" s="75"/>
      <c r="D714" s="110"/>
    </row>
    <row r="715" spans="3:4" ht="12.75">
      <c r="C715" s="75"/>
      <c r="D715" s="110"/>
    </row>
    <row r="716" spans="3:4" ht="12.75">
      <c r="C716" s="75"/>
      <c r="D716" s="110"/>
    </row>
    <row r="717" spans="3:4" ht="12.75">
      <c r="C717" s="75"/>
      <c r="D717" s="110"/>
    </row>
    <row r="718" spans="3:4" ht="12.75">
      <c r="C718" s="75"/>
      <c r="D718" s="110"/>
    </row>
    <row r="719" spans="3:4" ht="12.75">
      <c r="C719" s="75"/>
      <c r="D719" s="110"/>
    </row>
    <row r="720" spans="3:4" ht="12.75">
      <c r="C720" s="75"/>
      <c r="D720" s="110"/>
    </row>
    <row r="721" spans="3:4" ht="12.75">
      <c r="C721" s="75"/>
      <c r="D721" s="110"/>
    </row>
    <row r="722" spans="3:4" ht="12.75">
      <c r="C722" s="75"/>
      <c r="D722" s="110"/>
    </row>
    <row r="723" spans="3:4" ht="12.75">
      <c r="C723" s="75"/>
      <c r="D723" s="110"/>
    </row>
    <row r="724" spans="3:4" ht="12.75">
      <c r="C724" s="75"/>
      <c r="D724" s="110"/>
    </row>
    <row r="725" spans="3:4" ht="12.75">
      <c r="C725" s="75"/>
      <c r="D725" s="110"/>
    </row>
    <row r="726" spans="3:4" ht="12.75">
      <c r="C726" s="75"/>
      <c r="D726" s="110"/>
    </row>
    <row r="727" spans="3:4" ht="12.75">
      <c r="C727" s="75"/>
      <c r="D727" s="110"/>
    </row>
    <row r="728" spans="3:4" ht="12.75">
      <c r="C728" s="75"/>
      <c r="D728" s="110"/>
    </row>
    <row r="729" spans="3:4" ht="12.75">
      <c r="C729" s="75"/>
      <c r="D729" s="110"/>
    </row>
    <row r="730" spans="3:4" ht="12.75">
      <c r="C730" s="75"/>
      <c r="D730" s="110"/>
    </row>
    <row r="731" spans="3:4" ht="12.75">
      <c r="C731" s="75"/>
      <c r="D731" s="110"/>
    </row>
    <row r="732" spans="3:4" ht="12.75">
      <c r="C732" s="75"/>
      <c r="D732" s="110"/>
    </row>
    <row r="733" spans="3:4" ht="12.75">
      <c r="C733" s="75"/>
      <c r="D733" s="110"/>
    </row>
    <row r="734" spans="3:4" ht="12.75">
      <c r="C734" s="75"/>
      <c r="D734" s="110"/>
    </row>
    <row r="735" spans="3:4" ht="12.75">
      <c r="C735" s="75"/>
      <c r="D735" s="110"/>
    </row>
    <row r="736" spans="3:4" ht="12.75">
      <c r="C736" s="75"/>
      <c r="D736" s="110"/>
    </row>
    <row r="737" spans="3:4" ht="12.75">
      <c r="C737" s="75"/>
      <c r="D737" s="110"/>
    </row>
    <row r="738" spans="3:4" ht="12.75">
      <c r="C738" s="75"/>
      <c r="D738" s="110"/>
    </row>
    <row r="739" spans="3:4" ht="12.75">
      <c r="C739" s="75"/>
      <c r="D739" s="110"/>
    </row>
    <row r="740" spans="3:4" ht="12.75">
      <c r="C740" s="75"/>
      <c r="D740" s="110"/>
    </row>
    <row r="741" spans="3:4" ht="12.75">
      <c r="C741" s="75"/>
      <c r="D741" s="110"/>
    </row>
    <row r="742" spans="3:4" ht="12.75">
      <c r="C742" s="75"/>
      <c r="D742" s="110"/>
    </row>
    <row r="743" spans="3:4" ht="12.75">
      <c r="C743" s="75"/>
      <c r="D743" s="110"/>
    </row>
    <row r="744" spans="3:4" ht="12.75">
      <c r="C744" s="75"/>
      <c r="D744" s="110"/>
    </row>
    <row r="745" spans="3:4" ht="12.75">
      <c r="C745" s="75"/>
      <c r="D745" s="110"/>
    </row>
    <row r="746" spans="3:4" ht="12.75">
      <c r="C746" s="75"/>
      <c r="D746" s="110"/>
    </row>
    <row r="747" spans="3:4" ht="12.75">
      <c r="C747" s="75"/>
      <c r="D747" s="110"/>
    </row>
    <row r="748" spans="3:4" ht="12.75">
      <c r="C748" s="75"/>
      <c r="D748" s="110"/>
    </row>
    <row r="749" spans="3:4" ht="12.75">
      <c r="C749" s="75"/>
      <c r="D749" s="110"/>
    </row>
    <row r="750" spans="3:4" ht="12.75">
      <c r="C750" s="75"/>
      <c r="D750" s="110"/>
    </row>
    <row r="751" spans="3:4" ht="12.75">
      <c r="C751" s="75"/>
      <c r="D751" s="110"/>
    </row>
    <row r="752" spans="3:4" ht="12.75">
      <c r="C752" s="75"/>
      <c r="D752" s="110"/>
    </row>
    <row r="753" spans="3:4" ht="12.75">
      <c r="C753" s="75"/>
      <c r="D753" s="110"/>
    </row>
    <row r="754" spans="3:4" ht="12.75">
      <c r="C754" s="75"/>
      <c r="D754" s="110"/>
    </row>
    <row r="755" spans="3:4" ht="12.75">
      <c r="C755" s="75"/>
      <c r="D755" s="110"/>
    </row>
    <row r="756" spans="3:4" ht="12.75">
      <c r="C756" s="75"/>
      <c r="D756" s="110"/>
    </row>
    <row r="757" spans="3:4" ht="12.75">
      <c r="C757" s="75"/>
      <c r="D757" s="110"/>
    </row>
    <row r="758" spans="3:4" ht="12.75">
      <c r="C758" s="75"/>
      <c r="D758" s="110"/>
    </row>
    <row r="759" spans="3:4" ht="12.75">
      <c r="C759" s="75"/>
      <c r="D759" s="110"/>
    </row>
    <row r="760" spans="3:4" ht="12.75">
      <c r="C760" s="75"/>
      <c r="D760" s="110"/>
    </row>
    <row r="761" spans="3:4" ht="12.75">
      <c r="C761" s="75"/>
      <c r="D761" s="110"/>
    </row>
    <row r="762" spans="3:4" ht="12.75">
      <c r="C762" s="75"/>
      <c r="D762" s="110"/>
    </row>
    <row r="763" spans="3:4" ht="12.75">
      <c r="C763" s="75"/>
      <c r="D763" s="110"/>
    </row>
    <row r="764" spans="3:4" ht="12.75">
      <c r="C764" s="75"/>
      <c r="D764" s="110"/>
    </row>
    <row r="765" spans="3:4" ht="12.75">
      <c r="C765" s="75"/>
      <c r="D765" s="110"/>
    </row>
    <row r="766" spans="3:4" ht="12.75">
      <c r="C766" s="75"/>
      <c r="D766" s="110"/>
    </row>
    <row r="767" spans="3:4" ht="12.75">
      <c r="C767" s="75"/>
      <c r="D767" s="110"/>
    </row>
    <row r="768" spans="3:4" ht="12.75">
      <c r="C768" s="75"/>
      <c r="D768" s="110"/>
    </row>
    <row r="769" spans="3:4" ht="12.75">
      <c r="C769" s="75"/>
      <c r="D769" s="110"/>
    </row>
    <row r="770" spans="3:4" ht="12.75">
      <c r="C770" s="75"/>
      <c r="D770" s="110"/>
    </row>
    <row r="771" spans="3:4" ht="12.75">
      <c r="C771" s="75"/>
      <c r="D771" s="110"/>
    </row>
    <row r="772" spans="3:4" ht="12.75">
      <c r="C772" s="75"/>
      <c r="D772" s="110"/>
    </row>
    <row r="773" spans="3:4" ht="12.75">
      <c r="C773" s="75"/>
      <c r="D773" s="110"/>
    </row>
    <row r="774" spans="3:4" ht="12.75">
      <c r="C774" s="75"/>
      <c r="D774" s="110"/>
    </row>
    <row r="775" spans="3:4" ht="12.75">
      <c r="C775" s="75"/>
      <c r="D775" s="110"/>
    </row>
    <row r="776" spans="3:4" ht="12.75">
      <c r="C776" s="75"/>
      <c r="D776" s="110"/>
    </row>
    <row r="777" spans="3:4" ht="12.75">
      <c r="C777" s="75"/>
      <c r="D777" s="110"/>
    </row>
    <row r="778" spans="3:4" ht="12.75">
      <c r="C778" s="75"/>
      <c r="D778" s="110"/>
    </row>
    <row r="779" spans="3:4" ht="12.75">
      <c r="C779" s="75"/>
      <c r="D779" s="110"/>
    </row>
    <row r="780" spans="3:4" ht="12.75">
      <c r="C780" s="75"/>
      <c r="D780" s="110"/>
    </row>
    <row r="781" spans="3:4" ht="12.75">
      <c r="C781" s="75"/>
      <c r="D781" s="110"/>
    </row>
    <row r="782" spans="3:4" ht="12.75">
      <c r="C782" s="75"/>
      <c r="D782" s="110"/>
    </row>
    <row r="783" spans="3:4" ht="12.75">
      <c r="C783" s="75"/>
      <c r="D783" s="110"/>
    </row>
    <row r="784" spans="3:4" ht="12.75">
      <c r="C784" s="75"/>
      <c r="D784" s="110"/>
    </row>
    <row r="785" spans="3:4" ht="12.75">
      <c r="C785" s="75"/>
      <c r="D785" s="110"/>
    </row>
    <row r="786" spans="3:4" ht="12.75">
      <c r="C786" s="75"/>
      <c r="D786" s="110"/>
    </row>
    <row r="787" spans="3:4" ht="12.75">
      <c r="C787" s="75"/>
      <c r="D787" s="110"/>
    </row>
    <row r="788" spans="3:4" ht="12.75">
      <c r="C788" s="75"/>
      <c r="D788" s="110"/>
    </row>
    <row r="789" spans="3:4" ht="12.75">
      <c r="C789" s="75"/>
      <c r="D789" s="110"/>
    </row>
    <row r="790" spans="3:4" ht="12.75">
      <c r="C790" s="75"/>
      <c r="D790" s="110"/>
    </row>
    <row r="791" spans="3:4" ht="12.75">
      <c r="C791" s="75"/>
      <c r="D791" s="110"/>
    </row>
    <row r="792" spans="3:4" ht="12.75">
      <c r="C792" s="75"/>
      <c r="D792" s="110"/>
    </row>
    <row r="793" spans="3:4" ht="12.75">
      <c r="C793" s="75"/>
      <c r="D793" s="110"/>
    </row>
    <row r="794" spans="3:4" ht="12.75">
      <c r="C794" s="75"/>
      <c r="D794" s="110"/>
    </row>
    <row r="795" spans="3:4" ht="12.75">
      <c r="C795" s="75"/>
      <c r="D795" s="110"/>
    </row>
    <row r="796" spans="3:4" ht="12.75">
      <c r="C796" s="75"/>
      <c r="D796" s="110"/>
    </row>
    <row r="797" spans="3:4" ht="12.75">
      <c r="C797" s="75"/>
      <c r="D797" s="110"/>
    </row>
    <row r="798" spans="3:4" ht="12.75">
      <c r="C798" s="75"/>
      <c r="D798" s="110"/>
    </row>
    <row r="799" spans="3:4" ht="12.75">
      <c r="C799" s="75"/>
      <c r="D799" s="110"/>
    </row>
    <row r="800" spans="3:4" ht="12.75">
      <c r="C800" s="75"/>
      <c r="D800" s="110"/>
    </row>
    <row r="801" spans="3:4" ht="12.75">
      <c r="C801" s="75"/>
      <c r="D801" s="110"/>
    </row>
    <row r="802" spans="3:4" ht="12.75">
      <c r="C802" s="75"/>
      <c r="D802" s="110"/>
    </row>
    <row r="803" spans="3:4" ht="12.75">
      <c r="C803" s="75"/>
      <c r="D803" s="110"/>
    </row>
    <row r="804" spans="3:4" ht="12.75">
      <c r="C804" s="75"/>
      <c r="D804" s="110"/>
    </row>
    <row r="805" spans="3:4" ht="12.75">
      <c r="C805" s="75"/>
      <c r="D805" s="110"/>
    </row>
    <row r="806" spans="3:4" ht="12.75">
      <c r="C806" s="75"/>
      <c r="D806" s="110"/>
    </row>
    <row r="807" spans="3:4" ht="12.75">
      <c r="C807" s="75"/>
      <c r="D807" s="110"/>
    </row>
    <row r="808" spans="3:4" ht="12.75">
      <c r="C808" s="75"/>
      <c r="D808" s="110"/>
    </row>
    <row r="809" spans="3:4" ht="12.75">
      <c r="C809" s="75"/>
      <c r="D809" s="110"/>
    </row>
    <row r="810" spans="3:4" ht="12.75">
      <c r="C810" s="75"/>
      <c r="D810" s="110"/>
    </row>
    <row r="811" spans="3:4" ht="12.75">
      <c r="C811" s="75"/>
      <c r="D811" s="110"/>
    </row>
    <row r="812" spans="3:4" ht="12.75">
      <c r="C812" s="75"/>
      <c r="D812" s="110"/>
    </row>
    <row r="813" spans="3:4" ht="12.75">
      <c r="C813" s="75"/>
      <c r="D813" s="110"/>
    </row>
    <row r="814" spans="3:4" ht="12.75">
      <c r="C814" s="75"/>
      <c r="D814" s="110"/>
    </row>
    <row r="815" spans="3:4" ht="12.75">
      <c r="C815" s="75"/>
      <c r="D815" s="110"/>
    </row>
    <row r="816" spans="3:4" ht="12.75">
      <c r="C816" s="75"/>
      <c r="D816" s="110"/>
    </row>
    <row r="817" spans="3:4" ht="12.75">
      <c r="C817" s="75"/>
      <c r="D817" s="110"/>
    </row>
    <row r="818" spans="3:4" ht="12.75">
      <c r="C818" s="75"/>
      <c r="D818" s="110"/>
    </row>
    <row r="819" spans="3:4" ht="12.75">
      <c r="C819" s="75"/>
      <c r="D819" s="110"/>
    </row>
    <row r="820" spans="3:4" ht="12.75">
      <c r="C820" s="75"/>
      <c r="D820" s="110"/>
    </row>
    <row r="821" spans="3:4" ht="12.75">
      <c r="C821" s="75"/>
      <c r="D821" s="110"/>
    </row>
    <row r="822" spans="3:4" ht="12.75">
      <c r="C822" s="75"/>
      <c r="D822" s="110"/>
    </row>
    <row r="823" spans="3:4" ht="12.75">
      <c r="C823" s="75"/>
      <c r="D823" s="110"/>
    </row>
    <row r="824" spans="3:4" ht="12.75">
      <c r="C824" s="75"/>
      <c r="D824" s="110"/>
    </row>
    <row r="825" spans="3:4" ht="12.75">
      <c r="C825" s="75"/>
      <c r="D825" s="110"/>
    </row>
    <row r="826" spans="3:4" ht="12.75">
      <c r="C826" s="75"/>
      <c r="D826" s="110"/>
    </row>
    <row r="827" spans="3:4" ht="12.75">
      <c r="C827" s="75"/>
      <c r="D827" s="110"/>
    </row>
    <row r="828" spans="3:4" ht="12.75">
      <c r="C828" s="75"/>
      <c r="D828" s="110"/>
    </row>
    <row r="829" spans="3:4" ht="12.75">
      <c r="C829" s="75"/>
      <c r="D829" s="110"/>
    </row>
    <row r="830" spans="3:4" ht="12.75">
      <c r="C830" s="75"/>
      <c r="D830" s="110"/>
    </row>
    <row r="831" spans="3:4" ht="12.75">
      <c r="C831" s="75"/>
      <c r="D831" s="110"/>
    </row>
    <row r="832" spans="3:4" ht="12.75">
      <c r="C832" s="75"/>
      <c r="D832" s="110"/>
    </row>
    <row r="833" spans="3:4" ht="12.75">
      <c r="C833" s="75"/>
      <c r="D833" s="110"/>
    </row>
    <row r="834" spans="3:4" ht="12.75">
      <c r="C834" s="75"/>
      <c r="D834" s="110"/>
    </row>
    <row r="835" spans="3:4" ht="12.75">
      <c r="C835" s="75"/>
      <c r="D835" s="110"/>
    </row>
    <row r="836" spans="3:4" ht="12.75">
      <c r="C836" s="75"/>
      <c r="D836" s="110"/>
    </row>
    <row r="837" spans="3:4" ht="12.75">
      <c r="C837" s="75"/>
      <c r="D837" s="110"/>
    </row>
    <row r="838" spans="3:4" ht="12.75">
      <c r="C838" s="75"/>
      <c r="D838" s="110"/>
    </row>
    <row r="839" spans="3:4" ht="12.75">
      <c r="C839" s="75"/>
      <c r="D839" s="110"/>
    </row>
    <row r="840" spans="3:4" ht="12.75">
      <c r="C840" s="75"/>
      <c r="D840" s="110"/>
    </row>
    <row r="841" spans="3:4" ht="12.75">
      <c r="C841" s="75"/>
      <c r="D841" s="110"/>
    </row>
    <row r="842" spans="3:4" ht="12.75">
      <c r="C842" s="75"/>
      <c r="D842" s="110"/>
    </row>
    <row r="843" spans="3:4" ht="12.75">
      <c r="C843" s="75"/>
      <c r="D843" s="110"/>
    </row>
    <row r="844" spans="3:4" ht="12.75">
      <c r="C844" s="75"/>
      <c r="D844" s="110"/>
    </row>
    <row r="845" spans="3:4" ht="12.75">
      <c r="C845" s="75"/>
      <c r="D845" s="110"/>
    </row>
    <row r="846" spans="3:4" ht="12.75">
      <c r="C846" s="75"/>
      <c r="D846" s="110"/>
    </row>
    <row r="847" spans="3:4" ht="12.75">
      <c r="C847" s="75"/>
      <c r="D847" s="110"/>
    </row>
    <row r="848" spans="3:4" ht="12.75">
      <c r="C848" s="75"/>
      <c r="D848" s="110"/>
    </row>
    <row r="849" spans="3:4" ht="12.75">
      <c r="C849" s="75"/>
      <c r="D849" s="110"/>
    </row>
    <row r="850" spans="3:4" ht="12.75">
      <c r="C850" s="75"/>
      <c r="D850" s="110"/>
    </row>
    <row r="851" spans="3:4" ht="12.75">
      <c r="C851" s="75"/>
      <c r="D851" s="110"/>
    </row>
    <row r="852" spans="3:4" ht="12.75">
      <c r="C852" s="75"/>
      <c r="D852" s="110"/>
    </row>
    <row r="853" spans="3:4" ht="12.75">
      <c r="C853" s="75"/>
      <c r="D853" s="110"/>
    </row>
    <row r="854" spans="3:4" ht="12.75">
      <c r="C854" s="75"/>
      <c r="D854" s="110"/>
    </row>
    <row r="855" spans="3:4" ht="12.75">
      <c r="C855" s="75"/>
      <c r="D855" s="110"/>
    </row>
    <row r="856" spans="3:4" ht="12.75">
      <c r="C856" s="75"/>
      <c r="D856" s="110"/>
    </row>
    <row r="857" spans="3:4" ht="12.75">
      <c r="C857" s="75"/>
      <c r="D857" s="110"/>
    </row>
    <row r="858" spans="3:4" ht="12.75">
      <c r="C858" s="75"/>
      <c r="D858" s="110"/>
    </row>
    <row r="859" spans="3:4" ht="12.75">
      <c r="C859" s="75"/>
      <c r="D859" s="110"/>
    </row>
    <row r="860" spans="3:4" ht="12.75">
      <c r="C860" s="75"/>
      <c r="D860" s="110"/>
    </row>
    <row r="861" spans="3:4" ht="12.75">
      <c r="C861" s="75"/>
      <c r="D861" s="110"/>
    </row>
    <row r="862" spans="3:4" ht="12.75">
      <c r="C862" s="75"/>
      <c r="D862" s="110"/>
    </row>
    <row r="863" spans="3:4" ht="12.75">
      <c r="C863" s="75"/>
      <c r="D863" s="110"/>
    </row>
    <row r="864" spans="3:4" ht="12.75">
      <c r="C864" s="75"/>
      <c r="D864" s="110"/>
    </row>
    <row r="865" spans="3:4" ht="12.75">
      <c r="C865" s="75"/>
      <c r="D865" s="110"/>
    </row>
    <row r="866" spans="3:4" ht="12.75">
      <c r="C866" s="75"/>
      <c r="D866" s="110"/>
    </row>
    <row r="867" spans="3:4" ht="12.75">
      <c r="C867" s="75"/>
      <c r="D867" s="110"/>
    </row>
    <row r="868" spans="3:4" ht="12.75">
      <c r="C868" s="75"/>
      <c r="D868" s="110"/>
    </row>
    <row r="869" spans="3:4" ht="12.75">
      <c r="C869" s="75"/>
      <c r="D869" s="110"/>
    </row>
    <row r="870" spans="3:4" ht="12.75">
      <c r="C870" s="75"/>
      <c r="D870" s="110"/>
    </row>
    <row r="871" spans="3:4" ht="12.75">
      <c r="C871" s="75"/>
      <c r="D871" s="110"/>
    </row>
    <row r="872" spans="3:4" ht="12.75">
      <c r="C872" s="75"/>
      <c r="D872" s="110"/>
    </row>
    <row r="873" spans="3:4" ht="12.75">
      <c r="C873" s="75"/>
      <c r="D873" s="110"/>
    </row>
    <row r="874" spans="3:4" ht="12.75">
      <c r="C874" s="75"/>
      <c r="D874" s="110"/>
    </row>
    <row r="875" spans="3:4" ht="12.75">
      <c r="C875" s="75"/>
      <c r="D875" s="110"/>
    </row>
    <row r="876" spans="3:4" ht="12.75">
      <c r="C876" s="75"/>
      <c r="D876" s="110"/>
    </row>
    <row r="877" spans="3:4" ht="12.75">
      <c r="C877" s="75"/>
      <c r="D877" s="110"/>
    </row>
    <row r="878" spans="3:4" ht="12.75">
      <c r="C878" s="75"/>
      <c r="D878" s="110"/>
    </row>
    <row r="879" spans="3:4" ht="12.75">
      <c r="C879" s="75"/>
      <c r="D879" s="110"/>
    </row>
    <row r="880" spans="3:4" ht="12.75">
      <c r="C880" s="75"/>
      <c r="D880" s="110"/>
    </row>
    <row r="881" spans="3:4" ht="12.75">
      <c r="C881" s="75"/>
      <c r="D881" s="110"/>
    </row>
    <row r="882" spans="3:4" ht="12.75">
      <c r="C882" s="75"/>
      <c r="D882" s="110"/>
    </row>
    <row r="883" spans="3:4" ht="12.75">
      <c r="C883" s="75"/>
      <c r="D883" s="110"/>
    </row>
    <row r="884" spans="3:4" ht="12.75">
      <c r="C884" s="75"/>
      <c r="D884" s="110"/>
    </row>
    <row r="885" spans="3:4" ht="12.75">
      <c r="C885" s="75"/>
      <c r="D885" s="110"/>
    </row>
    <row r="886" spans="3:4" ht="12.75">
      <c r="C886" s="75"/>
      <c r="D886" s="110"/>
    </row>
    <row r="887" spans="3:4" ht="12.75">
      <c r="C887" s="75"/>
      <c r="D887" s="110"/>
    </row>
    <row r="888" spans="3:4" ht="12.75">
      <c r="C888" s="75"/>
      <c r="D888" s="110"/>
    </row>
    <row r="889" spans="3:4" ht="12.75">
      <c r="C889" s="75"/>
      <c r="D889" s="110"/>
    </row>
    <row r="890" spans="3:4" ht="12.75">
      <c r="C890" s="75"/>
      <c r="D890" s="110"/>
    </row>
    <row r="891" spans="3:4" ht="12.75">
      <c r="C891" s="75"/>
      <c r="D891" s="110"/>
    </row>
    <row r="892" spans="3:4" ht="12.75">
      <c r="C892" s="75"/>
      <c r="D892" s="110"/>
    </row>
    <row r="893" spans="3:4" ht="12.75">
      <c r="C893" s="75"/>
      <c r="D893" s="110"/>
    </row>
    <row r="894" spans="3:4" ht="12.75">
      <c r="C894" s="75"/>
      <c r="D894" s="110"/>
    </row>
    <row r="895" spans="3:4" ht="12.75">
      <c r="C895" s="75"/>
      <c r="D895" s="110"/>
    </row>
    <row r="896" spans="3:4" ht="12.75">
      <c r="C896" s="75"/>
      <c r="D896" s="110"/>
    </row>
    <row r="897" spans="3:4" ht="12.75">
      <c r="C897" s="75"/>
      <c r="D897" s="110"/>
    </row>
    <row r="898" spans="3:4" ht="12.75">
      <c r="C898" s="75"/>
      <c r="D898" s="110"/>
    </row>
    <row r="899" spans="3:4" ht="12.75">
      <c r="C899" s="75"/>
      <c r="D899" s="110"/>
    </row>
    <row r="900" spans="3:4" ht="12.75">
      <c r="C900" s="75"/>
      <c r="D900" s="110"/>
    </row>
    <row r="901" spans="3:4" ht="12.75">
      <c r="C901" s="75"/>
      <c r="D901" s="110"/>
    </row>
    <row r="902" spans="3:4" ht="12.75">
      <c r="C902" s="75"/>
      <c r="D902" s="110"/>
    </row>
    <row r="903" spans="3:4" ht="12.75">
      <c r="C903" s="75"/>
      <c r="D903" s="110"/>
    </row>
    <row r="904" spans="3:4" ht="12.75">
      <c r="C904" s="75"/>
      <c r="D904" s="110"/>
    </row>
    <row r="905" spans="3:4" ht="12.75">
      <c r="C905" s="75"/>
      <c r="D905" s="110"/>
    </row>
    <row r="906" spans="3:4" ht="12.75">
      <c r="C906" s="75"/>
      <c r="D906" s="110"/>
    </row>
    <row r="907" spans="3:4" ht="12.75">
      <c r="C907" s="75"/>
      <c r="D907" s="110"/>
    </row>
    <row r="908" spans="3:4" ht="12.75">
      <c r="C908" s="75"/>
      <c r="D908" s="110"/>
    </row>
    <row r="909" spans="3:4" ht="12.75">
      <c r="C909" s="75"/>
      <c r="D909" s="110"/>
    </row>
    <row r="910" spans="3:4" ht="12.75">
      <c r="C910" s="75"/>
      <c r="D910" s="110"/>
    </row>
    <row r="911" spans="3:4" ht="12.75">
      <c r="C911" s="75"/>
      <c r="D911" s="110"/>
    </row>
    <row r="912" spans="3:4" ht="12.75">
      <c r="C912" s="75"/>
      <c r="D912" s="110"/>
    </row>
    <row r="913" spans="3:4" ht="12.75">
      <c r="C913" s="75"/>
      <c r="D913" s="110"/>
    </row>
    <row r="914" spans="3:4" ht="12.75">
      <c r="C914" s="75"/>
      <c r="D914" s="110"/>
    </row>
    <row r="915" spans="3:4" ht="12.75">
      <c r="C915" s="75"/>
      <c r="D915" s="110"/>
    </row>
    <row r="916" spans="3:4" ht="12.75">
      <c r="C916" s="75"/>
      <c r="D916" s="110"/>
    </row>
    <row r="917" spans="3:4" ht="12.75">
      <c r="C917" s="75"/>
      <c r="D917" s="110"/>
    </row>
    <row r="918" spans="3:4" ht="12.75">
      <c r="C918" s="75"/>
      <c r="D918" s="110"/>
    </row>
    <row r="919" spans="3:4" ht="12.75">
      <c r="C919" s="75"/>
      <c r="D919" s="110"/>
    </row>
    <row r="920" spans="3:4" ht="12.75">
      <c r="C920" s="75"/>
      <c r="D920" s="110"/>
    </row>
    <row r="921" spans="3:4" ht="12.75">
      <c r="C921" s="75"/>
      <c r="D921" s="110"/>
    </row>
    <row r="922" spans="3:4" ht="12.75">
      <c r="C922" s="75"/>
      <c r="D922" s="110"/>
    </row>
    <row r="923" spans="3:4" ht="12.75">
      <c r="C923" s="75"/>
      <c r="D923" s="110"/>
    </row>
    <row r="924" spans="3:4" ht="12.75">
      <c r="C924" s="75"/>
      <c r="D924" s="110"/>
    </row>
    <row r="925" spans="3:4" ht="12.75">
      <c r="C925" s="75"/>
      <c r="D925" s="110"/>
    </row>
    <row r="926" spans="3:4" ht="12.75">
      <c r="C926" s="75"/>
      <c r="D926" s="110"/>
    </row>
    <row r="927" spans="3:4" ht="12.75">
      <c r="C927" s="75"/>
      <c r="D927" s="110"/>
    </row>
    <row r="928" spans="3:4" ht="12.75">
      <c r="C928" s="75"/>
      <c r="D928" s="110"/>
    </row>
    <row r="929" spans="3:4" ht="12.75">
      <c r="C929" s="75"/>
      <c r="D929" s="110"/>
    </row>
    <row r="930" spans="3:4" ht="12.75">
      <c r="C930" s="75"/>
      <c r="D930" s="110"/>
    </row>
    <row r="931" spans="3:4" ht="12.75">
      <c r="C931" s="75"/>
      <c r="D931" s="110"/>
    </row>
    <row r="932" spans="3:4" ht="12.75">
      <c r="C932" s="75"/>
      <c r="D932" s="110"/>
    </row>
    <row r="933" spans="3:4" ht="12.75">
      <c r="C933" s="75"/>
      <c r="D933" s="110"/>
    </row>
    <row r="934" spans="3:4" ht="12.75">
      <c r="C934" s="75"/>
      <c r="D934" s="110"/>
    </row>
    <row r="935" spans="3:4" ht="12.75">
      <c r="C935" s="75"/>
      <c r="D935" s="110"/>
    </row>
    <row r="936" spans="3:4" ht="12.75">
      <c r="C936" s="75"/>
      <c r="D936" s="110"/>
    </row>
    <row r="937" spans="3:4" ht="12.75">
      <c r="C937" s="75"/>
      <c r="D937" s="110"/>
    </row>
    <row r="938" spans="3:4" ht="12.75">
      <c r="C938" s="75"/>
      <c r="D938" s="110"/>
    </row>
    <row r="939" spans="3:4" ht="12.75">
      <c r="C939" s="75"/>
      <c r="D939" s="110"/>
    </row>
    <row r="940" spans="3:4" ht="12.75">
      <c r="C940" s="75"/>
      <c r="D940" s="110"/>
    </row>
    <row r="941" spans="3:4" ht="12.75">
      <c r="C941" s="75"/>
      <c r="D941" s="110"/>
    </row>
    <row r="942" spans="3:4" ht="12.75">
      <c r="C942" s="75"/>
      <c r="D942" s="110"/>
    </row>
    <row r="943" spans="3:4" ht="12.75">
      <c r="C943" s="75"/>
      <c r="D943" s="110"/>
    </row>
    <row r="944" spans="3:4" ht="12.75">
      <c r="C944" s="75"/>
      <c r="D944" s="110"/>
    </row>
    <row r="945" spans="3:4" ht="12.75">
      <c r="C945" s="75"/>
      <c r="D945" s="110"/>
    </row>
    <row r="946" spans="3:4" ht="12.75">
      <c r="C946" s="75"/>
      <c r="D946" s="110"/>
    </row>
    <row r="947" spans="3:4" ht="12.75">
      <c r="C947" s="75"/>
      <c r="D947" s="110"/>
    </row>
    <row r="948" spans="3:4" ht="12.75">
      <c r="C948" s="75"/>
      <c r="D948" s="110"/>
    </row>
    <row r="949" spans="3:4" ht="12.75">
      <c r="C949" s="75"/>
      <c r="D949" s="110"/>
    </row>
    <row r="950" spans="3:4" ht="12.75">
      <c r="C950" s="75"/>
      <c r="D950" s="110"/>
    </row>
    <row r="951" spans="3:4" ht="12.75">
      <c r="C951" s="75"/>
      <c r="D951" s="110"/>
    </row>
    <row r="952" spans="3:4" ht="12.75">
      <c r="C952" s="75"/>
      <c r="D952" s="110"/>
    </row>
    <row r="953" spans="3:4" ht="12.75">
      <c r="C953" s="75"/>
      <c r="D953" s="110"/>
    </row>
    <row r="954" spans="3:4" ht="12.75">
      <c r="C954" s="75"/>
      <c r="D954" s="110"/>
    </row>
    <row r="955" spans="3:4" ht="12.75">
      <c r="C955" s="75"/>
      <c r="D955" s="110"/>
    </row>
    <row r="956" spans="3:4" ht="12.75">
      <c r="C956" s="75"/>
      <c r="D956" s="110"/>
    </row>
    <row r="957" spans="3:4" ht="12.75">
      <c r="C957" s="75"/>
      <c r="D957" s="110"/>
    </row>
    <row r="958" spans="3:4" ht="12.75">
      <c r="C958" s="75"/>
      <c r="D958" s="110"/>
    </row>
    <row r="959" spans="3:4" ht="12.75">
      <c r="C959" s="75"/>
      <c r="D959" s="110"/>
    </row>
    <row r="960" spans="3:4" ht="12.75">
      <c r="C960" s="75"/>
      <c r="D960" s="110"/>
    </row>
    <row r="961" spans="3:4" ht="12.75">
      <c r="C961" s="75"/>
      <c r="D961" s="110"/>
    </row>
    <row r="962" spans="3:4" ht="12.75">
      <c r="C962" s="75"/>
      <c r="D962" s="110"/>
    </row>
    <row r="963" spans="3:4" ht="12.75">
      <c r="C963" s="75"/>
      <c r="D963" s="110"/>
    </row>
    <row r="964" spans="3:4" ht="12.75">
      <c r="C964" s="75"/>
      <c r="D964" s="110"/>
    </row>
    <row r="965" spans="3:4" ht="12.75">
      <c r="C965" s="75"/>
      <c r="D965" s="110"/>
    </row>
    <row r="966" spans="3:4" ht="12.75">
      <c r="C966" s="75"/>
      <c r="D966" s="110"/>
    </row>
    <row r="967" spans="3:4" ht="12.75">
      <c r="C967" s="75"/>
      <c r="D967" s="110"/>
    </row>
    <row r="968" spans="3:4" ht="12.75">
      <c r="C968" s="75"/>
      <c r="D968" s="110"/>
    </row>
    <row r="969" spans="3:4" ht="12.75">
      <c r="C969" s="75"/>
      <c r="D969" s="110"/>
    </row>
    <row r="970" spans="3:4" ht="12.75">
      <c r="C970" s="75"/>
      <c r="D970" s="110"/>
    </row>
    <row r="971" spans="3:4" ht="12.75">
      <c r="C971" s="75"/>
      <c r="D971" s="110"/>
    </row>
    <row r="972" spans="3:4" ht="12.75">
      <c r="C972" s="75"/>
      <c r="D972" s="110"/>
    </row>
    <row r="973" spans="3:4" ht="12.75">
      <c r="C973" s="75"/>
      <c r="D973" s="110"/>
    </row>
    <row r="974" spans="3:4" ht="12.75">
      <c r="C974" s="75"/>
      <c r="D974" s="110"/>
    </row>
    <row r="975" spans="3:4" ht="12.75">
      <c r="C975" s="75"/>
      <c r="D975" s="110"/>
    </row>
    <row r="976" spans="3:4" ht="12.75">
      <c r="C976" s="75"/>
      <c r="D976" s="110"/>
    </row>
    <row r="977" spans="3:4" ht="12.75">
      <c r="C977" s="75"/>
      <c r="D977" s="110"/>
    </row>
    <row r="978" spans="3:4" ht="12.75">
      <c r="C978" s="75"/>
      <c r="D978" s="110"/>
    </row>
    <row r="979" spans="3:4" ht="12.75">
      <c r="C979" s="75"/>
      <c r="D979" s="110"/>
    </row>
    <row r="980" spans="3:4" ht="12.75">
      <c r="C980" s="75"/>
      <c r="D980" s="110"/>
    </row>
    <row r="981" spans="3:4" ht="12.75">
      <c r="C981" s="75"/>
      <c r="D981" s="110"/>
    </row>
    <row r="982" spans="3:4" ht="12.75">
      <c r="C982" s="75"/>
      <c r="D982" s="110"/>
    </row>
    <row r="983" spans="3:4" ht="12.75">
      <c r="C983" s="75"/>
      <c r="D983" s="110"/>
    </row>
    <row r="984" spans="3:4" ht="12.75">
      <c r="C984" s="75"/>
      <c r="D984" s="110"/>
    </row>
    <row r="985" spans="3:4" ht="12.75">
      <c r="C985" s="75"/>
      <c r="D985" s="110"/>
    </row>
    <row r="986" spans="3:4" ht="12.75">
      <c r="C986" s="75"/>
      <c r="D986" s="110"/>
    </row>
    <row r="987" spans="3:4" ht="12.75">
      <c r="C987" s="75"/>
      <c r="D987" s="110"/>
    </row>
    <row r="988" spans="3:4" ht="12.75">
      <c r="C988" s="75"/>
      <c r="D988" s="110"/>
    </row>
    <row r="989" spans="3:4" ht="12.75">
      <c r="C989" s="75"/>
      <c r="D989" s="110"/>
    </row>
    <row r="990" spans="3:4" ht="12.75">
      <c r="C990" s="75"/>
      <c r="D990" s="110"/>
    </row>
    <row r="991" spans="3:4" ht="12.75">
      <c r="C991" s="75"/>
      <c r="D991" s="110"/>
    </row>
    <row r="992" spans="3:4" ht="12.75">
      <c r="C992" s="75"/>
      <c r="D992" s="110"/>
    </row>
    <row r="993" spans="3:4" ht="12.75">
      <c r="C993" s="75"/>
      <c r="D993" s="110"/>
    </row>
    <row r="994" spans="3:4" ht="12.75">
      <c r="C994" s="75"/>
      <c r="D994" s="110"/>
    </row>
    <row r="995" spans="3:4" ht="12.75">
      <c r="C995" s="75"/>
      <c r="D995" s="110"/>
    </row>
    <row r="996" spans="3:4" ht="12.75">
      <c r="C996" s="75"/>
      <c r="D996" s="110"/>
    </row>
    <row r="997" spans="3:4" ht="12.75">
      <c r="C997" s="75"/>
      <c r="D997" s="110"/>
    </row>
    <row r="998" spans="3:4" ht="12.75">
      <c r="C998" s="75"/>
      <c r="D998" s="110"/>
    </row>
    <row r="999" spans="3:4" ht="12.75">
      <c r="C999" s="75"/>
      <c r="D999" s="110"/>
    </row>
    <row r="1000" spans="3:4" ht="12.75">
      <c r="C1000" s="75"/>
      <c r="D1000" s="110"/>
    </row>
    <row r="1001" spans="3:4" ht="12.75">
      <c r="C1001" s="75"/>
      <c r="D1001" s="110"/>
    </row>
    <row r="1002" spans="3:4" ht="12.75">
      <c r="C1002" s="75"/>
      <c r="D1002" s="110"/>
    </row>
    <row r="1003" spans="3:4" ht="12.75">
      <c r="C1003" s="75"/>
      <c r="D1003" s="110"/>
    </row>
    <row r="1004" spans="3:4" ht="12.75">
      <c r="C1004" s="75"/>
      <c r="D1004" s="110"/>
    </row>
    <row r="1005" spans="3:4" ht="12.75">
      <c r="C1005" s="75"/>
      <c r="D1005" s="110"/>
    </row>
    <row r="1006" spans="3:4" ht="12.75">
      <c r="C1006" s="75"/>
      <c r="D1006" s="110"/>
    </row>
    <row r="1007" spans="3:4" ht="12.75">
      <c r="C1007" s="75"/>
      <c r="D1007" s="110"/>
    </row>
    <row r="1008" spans="3:4" ht="12.75">
      <c r="C1008" s="75"/>
      <c r="D1008" s="110"/>
    </row>
    <row r="1009" spans="3:4" ht="12.75">
      <c r="C1009" s="75"/>
      <c r="D1009" s="110"/>
    </row>
    <row r="1010" spans="3:4" ht="12.75">
      <c r="C1010" s="75"/>
      <c r="D1010" s="110"/>
    </row>
    <row r="1011" spans="3:4" ht="12.75">
      <c r="C1011" s="75"/>
      <c r="D1011" s="110"/>
    </row>
    <row r="1012" spans="3:4" ht="12.75">
      <c r="C1012" s="75"/>
      <c r="D1012" s="110"/>
    </row>
    <row r="1013" spans="3:4" ht="12.75">
      <c r="C1013" s="75"/>
      <c r="D1013" s="110"/>
    </row>
    <row r="1014" spans="3:4" ht="12.75">
      <c r="C1014" s="75"/>
      <c r="D1014" s="110"/>
    </row>
    <row r="1015" spans="3:4" ht="12.75">
      <c r="C1015" s="75"/>
      <c r="D1015" s="110"/>
    </row>
    <row r="1016" spans="3:4" ht="12.75">
      <c r="C1016" s="75"/>
      <c r="D1016" s="110"/>
    </row>
    <row r="1017" spans="3:4" ht="12.75">
      <c r="C1017" s="75"/>
      <c r="D1017" s="110"/>
    </row>
    <row r="1018" spans="3:4" ht="12.75">
      <c r="C1018" s="75"/>
      <c r="D1018" s="110"/>
    </row>
    <row r="1019" spans="3:4" ht="12.75">
      <c r="C1019" s="75"/>
      <c r="D1019" s="110"/>
    </row>
    <row r="1020" spans="3:4" ht="12.75">
      <c r="C1020" s="75"/>
      <c r="D1020" s="110"/>
    </row>
    <row r="1021" spans="3:4" ht="12.75">
      <c r="C1021" s="75"/>
      <c r="D1021" s="110"/>
    </row>
    <row r="1022" spans="3:4" ht="12.75">
      <c r="C1022" s="75"/>
      <c r="D1022" s="110"/>
    </row>
    <row r="1023" spans="3:4" ht="12.75">
      <c r="C1023" s="75"/>
      <c r="D1023" s="110"/>
    </row>
    <row r="1024" spans="3:4" ht="12.75">
      <c r="C1024" s="75"/>
      <c r="D1024" s="110"/>
    </row>
    <row r="1025" spans="3:4" ht="12.75">
      <c r="C1025" s="75"/>
      <c r="D1025" s="110"/>
    </row>
    <row r="1026" spans="3:4" ht="12.75">
      <c r="C1026" s="75"/>
      <c r="D1026" s="110"/>
    </row>
    <row r="1027" spans="3:4" ht="12.75">
      <c r="C1027" s="75"/>
      <c r="D1027" s="110"/>
    </row>
    <row r="1028" spans="3:4" ht="12.75">
      <c r="C1028" s="75"/>
      <c r="D1028" s="110"/>
    </row>
    <row r="1029" spans="3:4" ht="12.75">
      <c r="C1029" s="75"/>
      <c r="D1029" s="110"/>
    </row>
    <row r="1030" spans="3:4" ht="12.75">
      <c r="C1030" s="75"/>
      <c r="D1030" s="110"/>
    </row>
    <row r="1031" spans="3:4" ht="12.75">
      <c r="C1031" s="75"/>
      <c r="D1031" s="110"/>
    </row>
    <row r="1032" spans="3:4" ht="12.75">
      <c r="C1032" s="75"/>
      <c r="D1032" s="110"/>
    </row>
    <row r="1033" spans="3:4" ht="12.75">
      <c r="C1033" s="75"/>
      <c r="D1033" s="110"/>
    </row>
    <row r="1034" spans="3:4" ht="12.75">
      <c r="C1034" s="75"/>
      <c r="D1034" s="110"/>
    </row>
    <row r="1035" spans="3:4" ht="12.75">
      <c r="C1035" s="75"/>
      <c r="D1035" s="110"/>
    </row>
    <row r="1036" spans="3:4" ht="12.75">
      <c r="C1036" s="75"/>
      <c r="D1036" s="110"/>
    </row>
    <row r="1037" spans="3:4" ht="12.75">
      <c r="C1037" s="75"/>
      <c r="D1037" s="110"/>
    </row>
    <row r="1038" spans="3:4" ht="12.75">
      <c r="C1038" s="75"/>
      <c r="D1038" s="110"/>
    </row>
    <row r="1039" spans="3:4" ht="12.75">
      <c r="C1039" s="75"/>
      <c r="D1039" s="110"/>
    </row>
    <row r="1040" spans="3:4" ht="12.75">
      <c r="C1040" s="75"/>
      <c r="D1040" s="110"/>
    </row>
    <row r="1041" spans="3:4" ht="12.75">
      <c r="C1041" s="75"/>
      <c r="D1041" s="110"/>
    </row>
    <row r="1042" spans="3:4" ht="12.75">
      <c r="C1042" s="75"/>
      <c r="D1042" s="110"/>
    </row>
    <row r="1043" spans="3:4" ht="12.75">
      <c r="C1043" s="75"/>
      <c r="D1043" s="110"/>
    </row>
    <row r="1044" spans="3:4" ht="12.75">
      <c r="C1044" s="75"/>
      <c r="D1044" s="110"/>
    </row>
    <row r="1045" spans="3:4" ht="12.75">
      <c r="C1045" s="75"/>
      <c r="D1045" s="110"/>
    </row>
    <row r="1046" spans="3:4" ht="12.75">
      <c r="C1046" s="75"/>
      <c r="D1046" s="110"/>
    </row>
    <row r="1047" spans="3:4" ht="12.75">
      <c r="C1047" s="75"/>
      <c r="D1047" s="110"/>
    </row>
    <row r="1048" spans="3:4" ht="12.75">
      <c r="C1048" s="75"/>
      <c r="D1048" s="110"/>
    </row>
    <row r="1049" spans="3:4" ht="12.75">
      <c r="C1049" s="75"/>
      <c r="D1049" s="110"/>
    </row>
    <row r="1050" spans="3:4" ht="12.75">
      <c r="C1050" s="75"/>
      <c r="D1050" s="110"/>
    </row>
    <row r="1051" spans="3:4" ht="12.75">
      <c r="C1051" s="75"/>
      <c r="D1051" s="110"/>
    </row>
    <row r="1052" spans="3:4" ht="12.75">
      <c r="C1052" s="75"/>
      <c r="D1052" s="110"/>
    </row>
    <row r="1053" spans="3:4" ht="12.75">
      <c r="C1053" s="75"/>
      <c r="D1053" s="110"/>
    </row>
    <row r="1054" spans="3:4" ht="12.75">
      <c r="C1054" s="75"/>
      <c r="D1054" s="110"/>
    </row>
    <row r="1055" spans="3:4" ht="12.75">
      <c r="C1055" s="75"/>
      <c r="D1055" s="110"/>
    </row>
    <row r="1056" spans="3:4" ht="12.75">
      <c r="C1056" s="75"/>
      <c r="D1056" s="110"/>
    </row>
    <row r="1057" spans="3:4" ht="12.75">
      <c r="C1057" s="75"/>
      <c r="D1057" s="110"/>
    </row>
    <row r="1058" spans="3:4" ht="12.75">
      <c r="C1058" s="75"/>
      <c r="D1058" s="110"/>
    </row>
    <row r="1059" spans="3:4" ht="12.75">
      <c r="C1059" s="75"/>
      <c r="D1059" s="110"/>
    </row>
    <row r="1060" spans="3:4" ht="12.75">
      <c r="C1060" s="75"/>
      <c r="D1060" s="110"/>
    </row>
    <row r="1061" spans="3:4" ht="12.75">
      <c r="C1061" s="75"/>
      <c r="D1061" s="110"/>
    </row>
    <row r="1062" spans="3:4" ht="12.75">
      <c r="C1062" s="75"/>
      <c r="D1062" s="110"/>
    </row>
    <row r="1063" spans="3:4" ht="12.75">
      <c r="C1063" s="75"/>
      <c r="D1063" s="110"/>
    </row>
    <row r="1064" spans="3:4" ht="12.75">
      <c r="C1064" s="75"/>
      <c r="D1064" s="110"/>
    </row>
    <row r="1065" spans="3:4" ht="12.75">
      <c r="C1065" s="75"/>
      <c r="D1065" s="110"/>
    </row>
    <row r="1066" spans="3:4" ht="12.75">
      <c r="C1066" s="75"/>
      <c r="D1066" s="110"/>
    </row>
    <row r="1067" spans="3:4" ht="12.75">
      <c r="C1067" s="75"/>
      <c r="D1067" s="110"/>
    </row>
    <row r="1068" spans="3:4" ht="12.75">
      <c r="C1068" s="75"/>
      <c r="D1068" s="110"/>
    </row>
    <row r="1069" spans="3:4" ht="12.75">
      <c r="C1069" s="75"/>
      <c r="D1069" s="110"/>
    </row>
    <row r="1070" spans="3:4" ht="12.75">
      <c r="C1070" s="75"/>
      <c r="D1070" s="110"/>
    </row>
    <row r="1071" spans="3:4" ht="12.75">
      <c r="C1071" s="75"/>
      <c r="D1071" s="110"/>
    </row>
    <row r="1072" spans="3:4" ht="12.75">
      <c r="C1072" s="75"/>
      <c r="D1072" s="110"/>
    </row>
    <row r="1073" spans="3:4" ht="12.75">
      <c r="C1073" s="75"/>
      <c r="D1073" s="110"/>
    </row>
    <row r="1074" spans="3:4" ht="12.75">
      <c r="C1074" s="75"/>
      <c r="D1074" s="110"/>
    </row>
    <row r="1075" spans="3:4" ht="12.75">
      <c r="C1075" s="75"/>
      <c r="D1075" s="110"/>
    </row>
    <row r="1076" spans="3:4" ht="12.75">
      <c r="C1076" s="75"/>
      <c r="D1076" s="110"/>
    </row>
    <row r="1077" spans="3:4" ht="12.75">
      <c r="C1077" s="75"/>
      <c r="D1077" s="110"/>
    </row>
    <row r="1078" spans="3:4" ht="12.75">
      <c r="C1078" s="75"/>
      <c r="D1078" s="110"/>
    </row>
    <row r="1079" spans="3:4" ht="12.75">
      <c r="C1079" s="75"/>
      <c r="D1079" s="110"/>
    </row>
    <row r="1080" spans="3:4" ht="12.75">
      <c r="C1080" s="75"/>
      <c r="D1080" s="110"/>
    </row>
    <row r="1081" spans="3:4" ht="12.75">
      <c r="C1081" s="75"/>
      <c r="D1081" s="110"/>
    </row>
    <row r="1082" spans="3:4" ht="12.75">
      <c r="C1082" s="75"/>
      <c r="D1082" s="110"/>
    </row>
    <row r="1083" spans="3:4" ht="12.75">
      <c r="C1083" s="75"/>
      <c r="D1083" s="110"/>
    </row>
    <row r="1084" spans="3:4" ht="12.75">
      <c r="C1084" s="75"/>
      <c r="D1084" s="110"/>
    </row>
    <row r="1085" spans="3:4" ht="12.75">
      <c r="C1085" s="75"/>
      <c r="D1085" s="110"/>
    </row>
    <row r="1086" spans="3:4" ht="12.75">
      <c r="C1086" s="75"/>
      <c r="D1086" s="110"/>
    </row>
    <row r="1087" spans="3:4" ht="12.75">
      <c r="C1087" s="75"/>
      <c r="D1087" s="110"/>
    </row>
    <row r="1088" spans="3:4" ht="12.75">
      <c r="C1088" s="75"/>
      <c r="D1088" s="110"/>
    </row>
    <row r="1089" spans="3:4" ht="12.75">
      <c r="C1089" s="75"/>
      <c r="D1089" s="110"/>
    </row>
    <row r="1090" spans="3:4" ht="12.75">
      <c r="C1090" s="75"/>
      <c r="D1090" s="110"/>
    </row>
    <row r="1091" spans="3:4" ht="12.75">
      <c r="C1091" s="75"/>
      <c r="D1091" s="110"/>
    </row>
    <row r="1092" spans="3:4" ht="12.75">
      <c r="C1092" s="75"/>
      <c r="D1092" s="110"/>
    </row>
    <row r="1093" spans="3:4" ht="12.75">
      <c r="C1093" s="75"/>
      <c r="D1093" s="110"/>
    </row>
    <row r="1094" spans="3:4" ht="12.75">
      <c r="C1094" s="75"/>
      <c r="D1094" s="110"/>
    </row>
    <row r="1095" spans="3:4" ht="12.75">
      <c r="C1095" s="75"/>
      <c r="D1095" s="110"/>
    </row>
    <row r="1096" spans="3:4" ht="12.75">
      <c r="C1096" s="75"/>
      <c r="D1096" s="110"/>
    </row>
    <row r="1097" spans="3:4" ht="12.75">
      <c r="C1097" s="75"/>
      <c r="D1097" s="110"/>
    </row>
    <row r="1098" spans="3:4" ht="12.75">
      <c r="C1098" s="75"/>
      <c r="D1098" s="110"/>
    </row>
    <row r="1099" spans="3:4" ht="12.75">
      <c r="C1099" s="75"/>
      <c r="D1099" s="110"/>
    </row>
    <row r="1100" spans="3:4" ht="12.75">
      <c r="C1100" s="75"/>
      <c r="D1100" s="110"/>
    </row>
    <row r="1101" spans="3:4" ht="12.75">
      <c r="C1101" s="75"/>
      <c r="D1101" s="110"/>
    </row>
    <row r="1102" spans="3:4" ht="12.75">
      <c r="C1102" s="75"/>
      <c r="D1102" s="110"/>
    </row>
    <row r="1103" spans="3:4" ht="12.75">
      <c r="C1103" s="75"/>
      <c r="D1103" s="110"/>
    </row>
    <row r="1104" spans="3:4" ht="12.75">
      <c r="C1104" s="75"/>
      <c r="D1104" s="110"/>
    </row>
    <row r="1105" spans="3:4" ht="12.75">
      <c r="C1105" s="75"/>
      <c r="D1105" s="110"/>
    </row>
    <row r="1106" spans="3:4" ht="12.75">
      <c r="C1106" s="75"/>
      <c r="D1106" s="110"/>
    </row>
    <row r="1107" spans="3:4" ht="12.75">
      <c r="C1107" s="75"/>
      <c r="D1107" s="110"/>
    </row>
    <row r="1108" spans="3:4" ht="12.75">
      <c r="C1108" s="75"/>
      <c r="D1108" s="110"/>
    </row>
    <row r="1109" spans="3:4" ht="12.75">
      <c r="C1109" s="75"/>
      <c r="D1109" s="110"/>
    </row>
    <row r="1110" spans="3:4" ht="12.75">
      <c r="C1110" s="75"/>
      <c r="D1110" s="110"/>
    </row>
    <row r="1111" spans="3:4" ht="12.75">
      <c r="C1111" s="75"/>
      <c r="D1111" s="110"/>
    </row>
    <row r="1112" spans="3:4" ht="12.75">
      <c r="C1112" s="75"/>
      <c r="D1112" s="110"/>
    </row>
    <row r="1113" spans="3:4" ht="12.75">
      <c r="C1113" s="75"/>
      <c r="D1113" s="110"/>
    </row>
    <row r="1114" spans="3:4" ht="12.75">
      <c r="C1114" s="75"/>
      <c r="D1114" s="110"/>
    </row>
    <row r="1115" spans="3:4" ht="12.75">
      <c r="C1115" s="75"/>
      <c r="D1115" s="110"/>
    </row>
    <row r="1116" spans="3:4" ht="12.75">
      <c r="C1116" s="75"/>
      <c r="D1116" s="110"/>
    </row>
    <row r="1117" spans="3:4" ht="12.75">
      <c r="C1117" s="75"/>
      <c r="D1117" s="110"/>
    </row>
    <row r="1118" spans="3:4" ht="12.75">
      <c r="C1118" s="75"/>
      <c r="D1118" s="110"/>
    </row>
    <row r="1119" spans="3:4" ht="12.75">
      <c r="C1119" s="75"/>
      <c r="D1119" s="110"/>
    </row>
    <row r="1120" spans="3:4" ht="12.75">
      <c r="C1120" s="75"/>
      <c r="D1120" s="110"/>
    </row>
    <row r="1121" spans="3:4" ht="12.75">
      <c r="C1121" s="75"/>
      <c r="D1121" s="110"/>
    </row>
    <row r="1122" spans="3:4" ht="12.75">
      <c r="C1122" s="75"/>
      <c r="D1122" s="110"/>
    </row>
    <row r="1123" spans="3:4" ht="12.75">
      <c r="C1123" s="75"/>
      <c r="D1123" s="110"/>
    </row>
    <row r="1124" spans="3:4" ht="12.75">
      <c r="C1124" s="75"/>
      <c r="D1124" s="110"/>
    </row>
    <row r="1125" spans="3:4" ht="12.75">
      <c r="C1125" s="75"/>
      <c r="D1125" s="110"/>
    </row>
    <row r="1126" spans="3:4" ht="12.75">
      <c r="C1126" s="75"/>
      <c r="D1126" s="110"/>
    </row>
    <row r="1127" spans="3:4" ht="12.75">
      <c r="C1127" s="75"/>
      <c r="D1127" s="110"/>
    </row>
    <row r="1128" spans="3:4" ht="12.75">
      <c r="C1128" s="75"/>
      <c r="D1128" s="110"/>
    </row>
    <row r="1129" spans="3:4" ht="12.75">
      <c r="C1129" s="75"/>
      <c r="D1129" s="110"/>
    </row>
    <row r="1130" spans="3:4" ht="12.75">
      <c r="C1130" s="75"/>
      <c r="D1130" s="110"/>
    </row>
    <row r="1131" spans="3:4" ht="12.75">
      <c r="C1131" s="75"/>
      <c r="D1131" s="110"/>
    </row>
    <row r="1132" spans="3:4" ht="12.75">
      <c r="C1132" s="75"/>
      <c r="D1132" s="110"/>
    </row>
    <row r="1133" spans="3:4" ht="12.75">
      <c r="C1133" s="75"/>
      <c r="D1133" s="110"/>
    </row>
    <row r="1134" spans="3:4" ht="12.75">
      <c r="C1134" s="75"/>
      <c r="D1134" s="110"/>
    </row>
    <row r="1135" spans="3:4" ht="12.75">
      <c r="C1135" s="75"/>
      <c r="D1135" s="110"/>
    </row>
    <row r="1136" spans="3:4" ht="12.75">
      <c r="C1136" s="75"/>
      <c r="D1136" s="110"/>
    </row>
    <row r="1137" spans="3:4" ht="12.75">
      <c r="C1137" s="75"/>
      <c r="D1137" s="110"/>
    </row>
    <row r="1138" spans="3:4" ht="12.75">
      <c r="C1138" s="75"/>
      <c r="D1138" s="110"/>
    </row>
    <row r="1139" spans="3:4" ht="12.75">
      <c r="C1139" s="75"/>
      <c r="D1139" s="110"/>
    </row>
    <row r="1140" spans="3:4" ht="12.75">
      <c r="C1140" s="75"/>
      <c r="D1140" s="110"/>
    </row>
    <row r="1141" spans="3:4" ht="12.75">
      <c r="C1141" s="75"/>
      <c r="D1141" s="110"/>
    </row>
    <row r="1142" spans="3:4" ht="12.75">
      <c r="C1142" s="75"/>
      <c r="D1142" s="110"/>
    </row>
    <row r="1143" spans="3:4" ht="12.75">
      <c r="C1143" s="75"/>
      <c r="D1143" s="110"/>
    </row>
    <row r="1144" spans="3:4" ht="12.75">
      <c r="C1144" s="75"/>
      <c r="D1144" s="110"/>
    </row>
    <row r="1145" spans="3:4" ht="12.75">
      <c r="C1145" s="75"/>
      <c r="D1145" s="110"/>
    </row>
    <row r="1146" spans="3:4" ht="12.75">
      <c r="C1146" s="75"/>
      <c r="D1146" s="110"/>
    </row>
    <row r="1147" spans="3:4" ht="12.75">
      <c r="C1147" s="75"/>
      <c r="D1147" s="110"/>
    </row>
    <row r="1148" spans="3:4" ht="12.75">
      <c r="C1148" s="75"/>
      <c r="D1148" s="110"/>
    </row>
    <row r="1149" spans="3:4" ht="12.75">
      <c r="C1149" s="75"/>
      <c r="D1149" s="110"/>
    </row>
    <row r="1150" spans="3:4" ht="12.75">
      <c r="C1150" s="75"/>
      <c r="D1150" s="110"/>
    </row>
    <row r="1151" spans="3:4" ht="12.75">
      <c r="C1151" s="75"/>
      <c r="D1151" s="110"/>
    </row>
    <row r="1152" spans="3:4" ht="12.75">
      <c r="C1152" s="75"/>
      <c r="D1152" s="110"/>
    </row>
    <row r="1153" spans="3:4" ht="12.75">
      <c r="C1153" s="75"/>
      <c r="D1153" s="110"/>
    </row>
    <row r="1154" spans="3:4" ht="12.75">
      <c r="C1154" s="75"/>
      <c r="D1154" s="110"/>
    </row>
    <row r="1155" spans="3:4" ht="12.75">
      <c r="C1155" s="75"/>
      <c r="D1155" s="110"/>
    </row>
    <row r="1156" spans="3:4" ht="12.75">
      <c r="C1156" s="75"/>
      <c r="D1156" s="110"/>
    </row>
    <row r="1157" spans="3:4" ht="12.75">
      <c r="C1157" s="75"/>
      <c r="D1157" s="110"/>
    </row>
    <row r="1158" spans="3:4" ht="12.75">
      <c r="C1158" s="75"/>
      <c r="D1158" s="110"/>
    </row>
    <row r="1159" spans="3:4" ht="12.75">
      <c r="C1159" s="75"/>
      <c r="D1159" s="110"/>
    </row>
    <row r="1160" spans="3:4" ht="12.75">
      <c r="C1160" s="75"/>
      <c r="D1160" s="110"/>
    </row>
    <row r="1161" spans="3:4" ht="12.75">
      <c r="C1161" s="75"/>
      <c r="D1161" s="110"/>
    </row>
    <row r="1162" spans="3:4" ht="12.75">
      <c r="C1162" s="75"/>
      <c r="D1162" s="110"/>
    </row>
    <row r="1163" spans="3:4" ht="12.75">
      <c r="C1163" s="75"/>
      <c r="D1163" s="110"/>
    </row>
    <row r="1164" spans="3:4" ht="12.75">
      <c r="C1164" s="75"/>
      <c r="D1164" s="110"/>
    </row>
    <row r="1165" spans="3:4" ht="12.75">
      <c r="C1165" s="75"/>
      <c r="D1165" s="110"/>
    </row>
    <row r="1166" spans="3:4" ht="12.75">
      <c r="C1166" s="75"/>
      <c r="D1166" s="110"/>
    </row>
    <row r="1167" spans="3:4" ht="12.75">
      <c r="C1167" s="75"/>
      <c r="D1167" s="110"/>
    </row>
    <row r="1168" spans="3:4" ht="12.75">
      <c r="C1168" s="75"/>
      <c r="D1168" s="110"/>
    </row>
    <row r="1169" spans="3:4" ht="12.75">
      <c r="C1169" s="75"/>
      <c r="D1169" s="110"/>
    </row>
    <row r="1170" spans="3:4" ht="12.75">
      <c r="C1170" s="75"/>
      <c r="D1170" s="110"/>
    </row>
    <row r="1171" spans="3:4" ht="12.75">
      <c r="C1171" s="75"/>
      <c r="D1171" s="110"/>
    </row>
    <row r="1172" spans="3:4" ht="12.75">
      <c r="C1172" s="75"/>
      <c r="D1172" s="110"/>
    </row>
    <row r="1173" spans="3:4" ht="12.75">
      <c r="C1173" s="75"/>
      <c r="D1173" s="110"/>
    </row>
    <row r="1174" spans="3:4" ht="12.75">
      <c r="C1174" s="75"/>
      <c r="D1174" s="110"/>
    </row>
    <row r="1175" spans="3:4" ht="12.75">
      <c r="C1175" s="75"/>
      <c r="D1175" s="110"/>
    </row>
    <row r="1176" spans="3:4" ht="12.75">
      <c r="C1176" s="75"/>
      <c r="D1176" s="110"/>
    </row>
    <row r="1177" spans="3:4" ht="12.75">
      <c r="C1177" s="75"/>
      <c r="D1177" s="110"/>
    </row>
    <row r="1178" spans="3:4" ht="12.75">
      <c r="C1178" s="75"/>
      <c r="D1178" s="110"/>
    </row>
    <row r="1179" spans="3:4" ht="12.75">
      <c r="C1179" s="75"/>
      <c r="D1179" s="110"/>
    </row>
    <row r="1180" spans="3:4" ht="12.75">
      <c r="C1180" s="75"/>
      <c r="D1180" s="110"/>
    </row>
    <row r="1181" spans="3:4" ht="12.75">
      <c r="C1181" s="75"/>
      <c r="D1181" s="110"/>
    </row>
    <row r="1182" spans="3:4" ht="12.75">
      <c r="C1182" s="75"/>
      <c r="D1182" s="110"/>
    </row>
    <row r="1183" spans="3:4" ht="12.75">
      <c r="C1183" s="75"/>
      <c r="D1183" s="110"/>
    </row>
    <row r="1184" spans="3:4" ht="12.75">
      <c r="C1184" s="75"/>
      <c r="D1184" s="110"/>
    </row>
    <row r="1185" spans="3:4" ht="12.75">
      <c r="C1185" s="75"/>
      <c r="D1185" s="110"/>
    </row>
    <row r="1186" spans="3:4" ht="12.75">
      <c r="C1186" s="75"/>
      <c r="D1186" s="110"/>
    </row>
    <row r="1187" spans="3:4" ht="12.75">
      <c r="C1187" s="75"/>
      <c r="D1187" s="110"/>
    </row>
    <row r="1188" spans="3:4" ht="12.75">
      <c r="C1188" s="75"/>
      <c r="D1188" s="110"/>
    </row>
    <row r="1189" spans="3:4" ht="12.75">
      <c r="C1189" s="75"/>
      <c r="D1189" s="110"/>
    </row>
    <row r="1190" spans="3:4" ht="12.75">
      <c r="C1190" s="75"/>
      <c r="D1190" s="110"/>
    </row>
    <row r="1191" spans="3:4" ht="12.75">
      <c r="C1191" s="75"/>
      <c r="D1191" s="110"/>
    </row>
    <row r="1192" spans="3:4" ht="12.75">
      <c r="C1192" s="75"/>
      <c r="D1192" s="110"/>
    </row>
    <row r="1193" spans="3:4" ht="12.75">
      <c r="C1193" s="75"/>
      <c r="D1193" s="110"/>
    </row>
    <row r="1194" spans="3:4" ht="12.75">
      <c r="C1194" s="75"/>
      <c r="D1194" s="110"/>
    </row>
    <row r="1195" spans="3:4" ht="12.75">
      <c r="C1195" s="75"/>
      <c r="D1195" s="110"/>
    </row>
    <row r="1196" spans="3:4" ht="12.75">
      <c r="C1196" s="75"/>
      <c r="D1196" s="110"/>
    </row>
    <row r="1197" spans="3:4" ht="12.75">
      <c r="C1197" s="75"/>
      <c r="D1197" s="110"/>
    </row>
    <row r="1198" spans="3:4" ht="12.75">
      <c r="C1198" s="75"/>
      <c r="D1198" s="110"/>
    </row>
    <row r="1199" spans="3:4" ht="12.75">
      <c r="C1199" s="75"/>
      <c r="D1199" s="110"/>
    </row>
    <row r="1200" spans="3:4" ht="12.75">
      <c r="C1200" s="75"/>
      <c r="D1200" s="110"/>
    </row>
    <row r="1201" spans="3:4" ht="12.75">
      <c r="C1201" s="75"/>
      <c r="D1201" s="110"/>
    </row>
    <row r="1202" spans="3:4" ht="12.75">
      <c r="C1202" s="75"/>
      <c r="D1202" s="110"/>
    </row>
    <row r="1203" spans="3:4" ht="12.75">
      <c r="C1203" s="75"/>
      <c r="D1203" s="110"/>
    </row>
    <row r="1204" spans="3:4" ht="12.75">
      <c r="C1204" s="75"/>
      <c r="D1204" s="110"/>
    </row>
    <row r="1205" spans="3:4" ht="12.75">
      <c r="C1205" s="75"/>
      <c r="D1205" s="110"/>
    </row>
    <row r="1206" spans="3:4" ht="12.75">
      <c r="C1206" s="75"/>
      <c r="D1206" s="110"/>
    </row>
    <row r="1207" spans="3:4" ht="12.75">
      <c r="C1207" s="75"/>
      <c r="D1207" s="110"/>
    </row>
    <row r="1208" spans="3:4" ht="12.75">
      <c r="C1208" s="75"/>
      <c r="D1208" s="110"/>
    </row>
    <row r="1209" spans="3:4" ht="12.75">
      <c r="C1209" s="75"/>
      <c r="D1209" s="110"/>
    </row>
    <row r="1210" spans="3:4" ht="12.75">
      <c r="C1210" s="75"/>
      <c r="D1210" s="110"/>
    </row>
    <row r="1211" spans="3:4" ht="12.75">
      <c r="C1211" s="75"/>
      <c r="D1211" s="110"/>
    </row>
    <row r="1212" spans="3:4" ht="12.75">
      <c r="C1212" s="75"/>
      <c r="D1212" s="110"/>
    </row>
    <row r="1213" spans="3:4" ht="12.75">
      <c r="C1213" s="75"/>
      <c r="D1213" s="110"/>
    </row>
    <row r="1214" spans="3:4" ht="12.75">
      <c r="C1214" s="75"/>
      <c r="D1214" s="110"/>
    </row>
    <row r="1215" spans="3:4" ht="12.75">
      <c r="C1215" s="75"/>
      <c r="D1215" s="110"/>
    </row>
    <row r="1216" spans="3:4" ht="12.75">
      <c r="C1216" s="75"/>
      <c r="D1216" s="110"/>
    </row>
    <row r="1217" spans="3:4" ht="12.75">
      <c r="C1217" s="75"/>
      <c r="D1217" s="110"/>
    </row>
    <row r="1218" spans="3:4" ht="12.75">
      <c r="C1218" s="75"/>
      <c r="D1218" s="110"/>
    </row>
    <row r="1219" spans="3:4" ht="12.75">
      <c r="C1219" s="75"/>
      <c r="D1219" s="110"/>
    </row>
    <row r="1220" spans="3:4" ht="12.75">
      <c r="C1220" s="75"/>
      <c r="D1220" s="110"/>
    </row>
    <row r="1221" spans="3:4" ht="12.75">
      <c r="C1221" s="75"/>
      <c r="D1221" s="110"/>
    </row>
    <row r="1222" spans="3:4" ht="12.75">
      <c r="C1222" s="75"/>
      <c r="D1222" s="110"/>
    </row>
    <row r="1223" spans="3:4" ht="12.75">
      <c r="C1223" s="75"/>
      <c r="D1223" s="110"/>
    </row>
    <row r="1224" spans="3:4" ht="12.75">
      <c r="C1224" s="75"/>
      <c r="D1224" s="110"/>
    </row>
    <row r="1225" spans="3:4" ht="12.75">
      <c r="C1225" s="75"/>
      <c r="D1225" s="110"/>
    </row>
    <row r="1226" spans="3:4" ht="12.75">
      <c r="C1226" s="75"/>
      <c r="D1226" s="110"/>
    </row>
    <row r="1227" spans="3:4" ht="12.75">
      <c r="C1227" s="75"/>
      <c r="D1227" s="110"/>
    </row>
    <row r="1228" spans="3:4" ht="12.75">
      <c r="C1228" s="75"/>
      <c r="D1228" s="110"/>
    </row>
    <row r="1229" spans="3:4" ht="12.75">
      <c r="C1229" s="75"/>
      <c r="D1229" s="110"/>
    </row>
    <row r="1230" spans="3:4" ht="12.75">
      <c r="C1230" s="75"/>
      <c r="D1230" s="110"/>
    </row>
    <row r="1231" spans="3:4" ht="12.75">
      <c r="C1231" s="75"/>
      <c r="D1231" s="110"/>
    </row>
    <row r="1232" spans="3:4" ht="12.75">
      <c r="C1232" s="75"/>
      <c r="D1232" s="110"/>
    </row>
    <row r="1233" spans="3:4" ht="12.75">
      <c r="C1233" s="75"/>
      <c r="D1233" s="110"/>
    </row>
    <row r="1234" spans="3:4" ht="12.75">
      <c r="C1234" s="75"/>
      <c r="D1234" s="110"/>
    </row>
    <row r="1235" spans="3:4" ht="12.75">
      <c r="C1235" s="75"/>
      <c r="D1235" s="110"/>
    </row>
    <row r="1236" spans="3:4" ht="12.75">
      <c r="C1236" s="75"/>
      <c r="D1236" s="110"/>
    </row>
    <row r="1237" spans="3:4" ht="12.75">
      <c r="C1237" s="75"/>
      <c r="D1237" s="110"/>
    </row>
    <row r="1238" spans="3:4" ht="12.75">
      <c r="C1238" s="75"/>
      <c r="D1238" s="110"/>
    </row>
    <row r="1239" spans="3:4" ht="12.75">
      <c r="C1239" s="75"/>
      <c r="D1239" s="110"/>
    </row>
    <row r="1240" spans="3:4" ht="12.75">
      <c r="C1240" s="75"/>
      <c r="D1240" s="110"/>
    </row>
    <row r="1241" spans="3:4" ht="12.75">
      <c r="C1241" s="75"/>
      <c r="D1241" s="110"/>
    </row>
    <row r="1242" spans="3:4" ht="12.75">
      <c r="C1242" s="75"/>
      <c r="D1242" s="110"/>
    </row>
    <row r="1243" spans="3:4" ht="12.75">
      <c r="C1243" s="75"/>
      <c r="D1243" s="110"/>
    </row>
    <row r="1244" spans="3:4" ht="12.75">
      <c r="C1244" s="75"/>
      <c r="D1244" s="110"/>
    </row>
    <row r="1245" spans="3:4" ht="12.75">
      <c r="C1245" s="75"/>
      <c r="D1245" s="110"/>
    </row>
    <row r="1246" spans="3:4" ht="12.75">
      <c r="C1246" s="75"/>
      <c r="D1246" s="110"/>
    </row>
    <row r="1247" spans="3:4" ht="12.75">
      <c r="C1247" s="75"/>
      <c r="D1247" s="110"/>
    </row>
    <row r="1248" spans="3:4" ht="12.75">
      <c r="C1248" s="75"/>
      <c r="D1248" s="110"/>
    </row>
    <row r="1249" spans="3:4" ht="12.75">
      <c r="C1249" s="75"/>
      <c r="D1249" s="110"/>
    </row>
    <row r="1250" spans="3:4" ht="12.75">
      <c r="C1250" s="75"/>
      <c r="D1250" s="110"/>
    </row>
    <row r="1251" spans="3:4" ht="12.75">
      <c r="C1251" s="75"/>
      <c r="D1251" s="110"/>
    </row>
    <row r="1252" spans="3:4" ht="12.75">
      <c r="C1252" s="75"/>
      <c r="D1252" s="110"/>
    </row>
    <row r="1253" spans="3:4" ht="12.75">
      <c r="C1253" s="75"/>
      <c r="D1253" s="110"/>
    </row>
    <row r="1254" spans="3:4" ht="12.75">
      <c r="C1254" s="75"/>
      <c r="D1254" s="110"/>
    </row>
    <row r="1255" spans="3:4" ht="12.75">
      <c r="C1255" s="75"/>
      <c r="D1255" s="110"/>
    </row>
    <row r="1256" spans="3:4" ht="12.75">
      <c r="C1256" s="75"/>
      <c r="D1256" s="110"/>
    </row>
    <row r="1257" spans="3:4" ht="12.75">
      <c r="C1257" s="75"/>
      <c r="D1257" s="110"/>
    </row>
    <row r="1258" spans="3:4" ht="12.75">
      <c r="C1258" s="75"/>
      <c r="D1258" s="110"/>
    </row>
    <row r="1259" spans="3:4" ht="12.75">
      <c r="C1259" s="75"/>
      <c r="D1259" s="110"/>
    </row>
    <row r="1260" spans="3:4" ht="12.75">
      <c r="C1260" s="75"/>
      <c r="D1260" s="110"/>
    </row>
    <row r="1261" spans="3:4" ht="12.75">
      <c r="C1261" s="75"/>
      <c r="D1261" s="110"/>
    </row>
    <row r="1262" spans="3:4" ht="12.75">
      <c r="C1262" s="75"/>
      <c r="D1262" s="110"/>
    </row>
    <row r="1263" spans="3:4" ht="12.75">
      <c r="C1263" s="75"/>
      <c r="D1263" s="110"/>
    </row>
    <row r="1264" spans="3:4" ht="12.75">
      <c r="C1264" s="75"/>
      <c r="D1264" s="110"/>
    </row>
    <row r="1265" spans="3:4" ht="12.75">
      <c r="C1265" s="75"/>
      <c r="D1265" s="110"/>
    </row>
    <row r="1266" spans="3:4" ht="12.75">
      <c r="C1266" s="75"/>
      <c r="D1266" s="110"/>
    </row>
    <row r="1267" spans="3:4" ht="12.75">
      <c r="C1267" s="75"/>
      <c r="D1267" s="110"/>
    </row>
    <row r="1268" spans="3:4" ht="12.75">
      <c r="C1268" s="75"/>
      <c r="D1268" s="110"/>
    </row>
    <row r="1269" spans="3:4" ht="12.75">
      <c r="C1269" s="75"/>
      <c r="D1269" s="110"/>
    </row>
    <row r="1270" spans="3:4" ht="12.75">
      <c r="C1270" s="75"/>
      <c r="D1270" s="110"/>
    </row>
    <row r="1271" spans="3:4" ht="12.75">
      <c r="C1271" s="75"/>
      <c r="D1271" s="110"/>
    </row>
    <row r="1272" spans="3:4" ht="12.75">
      <c r="C1272" s="75"/>
      <c r="D1272" s="110"/>
    </row>
    <row r="1273" spans="3:4" ht="12.75">
      <c r="C1273" s="75"/>
      <c r="D1273" s="110"/>
    </row>
    <row r="1274" spans="3:4" ht="12.75">
      <c r="C1274" s="75"/>
      <c r="D1274" s="110"/>
    </row>
    <row r="1275" spans="3:4" ht="12.75">
      <c r="C1275" s="75"/>
      <c r="D1275" s="110"/>
    </row>
    <row r="1276" spans="3:4" ht="12.75">
      <c r="C1276" s="75"/>
      <c r="D1276" s="110"/>
    </row>
    <row r="1277" spans="3:4" ht="12.75">
      <c r="C1277" s="75"/>
      <c r="D1277" s="110"/>
    </row>
    <row r="1278" spans="3:4" ht="12.75">
      <c r="C1278" s="75"/>
      <c r="D1278" s="110"/>
    </row>
    <row r="1279" spans="3:4" ht="12.75">
      <c r="C1279" s="75"/>
      <c r="D1279" s="110"/>
    </row>
    <row r="1280" spans="3:4" ht="12.75">
      <c r="C1280" s="75"/>
      <c r="D1280" s="110"/>
    </row>
    <row r="1281" spans="3:4" ht="12.75">
      <c r="C1281" s="75"/>
      <c r="D1281" s="110"/>
    </row>
    <row r="1282" spans="3:4" ht="12.75">
      <c r="C1282" s="75"/>
      <c r="D1282" s="110"/>
    </row>
    <row r="1283" spans="3:4" ht="12.75">
      <c r="C1283" s="75"/>
      <c r="D1283" s="110"/>
    </row>
    <row r="1284" spans="3:4" ht="12.75">
      <c r="C1284" s="75"/>
      <c r="D1284" s="110"/>
    </row>
    <row r="1285" spans="3:4" ht="12.75">
      <c r="C1285" s="75"/>
      <c r="D1285" s="110"/>
    </row>
    <row r="1286" spans="3:4" ht="12.75">
      <c r="C1286" s="75"/>
      <c r="D1286" s="110"/>
    </row>
    <row r="1287" spans="3:4" ht="12.75">
      <c r="C1287" s="75"/>
      <c r="D1287" s="110"/>
    </row>
    <row r="1288" spans="3:4" ht="12.75">
      <c r="C1288" s="75"/>
      <c r="D1288" s="110"/>
    </row>
    <row r="1289" spans="3:4" ht="12.75">
      <c r="C1289" s="75"/>
      <c r="D1289" s="110"/>
    </row>
    <row r="1290" spans="3:4" ht="12.75">
      <c r="C1290" s="75"/>
      <c r="D1290" s="110"/>
    </row>
    <row r="1291" spans="3:4" ht="12.75">
      <c r="C1291" s="75"/>
      <c r="D1291" s="110"/>
    </row>
    <row r="1292" spans="3:4" ht="12.75">
      <c r="C1292" s="75"/>
      <c r="D1292" s="110"/>
    </row>
    <row r="1293" spans="3:4" ht="12.75">
      <c r="C1293" s="75"/>
      <c r="D1293" s="110"/>
    </row>
    <row r="1294" spans="3:4" ht="12.75">
      <c r="C1294" s="75"/>
      <c r="D1294" s="110"/>
    </row>
    <row r="1295" spans="3:4" ht="12.75">
      <c r="C1295" s="75"/>
      <c r="D1295" s="110"/>
    </row>
    <row r="1296" spans="3:4" ht="12.75">
      <c r="C1296" s="75"/>
      <c r="D1296" s="110"/>
    </row>
    <row r="1297" spans="3:4" ht="12.75">
      <c r="C1297" s="75"/>
      <c r="D1297" s="110"/>
    </row>
    <row r="1298" spans="3:4" ht="12.75">
      <c r="C1298" s="75"/>
      <c r="D1298" s="110"/>
    </row>
    <row r="1299" spans="3:4" ht="12.75">
      <c r="C1299" s="75"/>
      <c r="D1299" s="110"/>
    </row>
    <row r="1300" spans="3:4" ht="12.75">
      <c r="C1300" s="75"/>
      <c r="D1300" s="110"/>
    </row>
    <row r="1301" spans="3:4" ht="12.75">
      <c r="C1301" s="75"/>
      <c r="D1301" s="110"/>
    </row>
    <row r="1302" spans="3:4" ht="12.75">
      <c r="C1302" s="75"/>
      <c r="D1302" s="110"/>
    </row>
    <row r="1303" spans="3:4" ht="12.75">
      <c r="C1303" s="75"/>
      <c r="D1303" s="110"/>
    </row>
    <row r="1304" spans="3:4" ht="12.75">
      <c r="C1304" s="75"/>
      <c r="D1304" s="110"/>
    </row>
    <row r="1305" spans="3:4" ht="12.75">
      <c r="C1305" s="75"/>
      <c r="D1305" s="110"/>
    </row>
    <row r="1306" spans="3:4" ht="12.75">
      <c r="C1306" s="75"/>
      <c r="D1306" s="110"/>
    </row>
    <row r="1307" spans="3:4" ht="12.75">
      <c r="C1307" s="75"/>
      <c r="D1307" s="110"/>
    </row>
    <row r="1308" spans="3:4" ht="12.75">
      <c r="C1308" s="75"/>
      <c r="D1308" s="110"/>
    </row>
    <row r="1309" spans="3:4" ht="12.75">
      <c r="C1309" s="75"/>
      <c r="D1309" s="110"/>
    </row>
    <row r="1310" spans="3:4" ht="12.75">
      <c r="C1310" s="75"/>
      <c r="D1310" s="110"/>
    </row>
    <row r="1311" spans="3:4" ht="12.75">
      <c r="C1311" s="75"/>
      <c r="D1311" s="110"/>
    </row>
    <row r="1312" spans="3:4" ht="12.75">
      <c r="C1312" s="75"/>
      <c r="D1312" s="110"/>
    </row>
    <row r="1313" spans="3:4" ht="12.75">
      <c r="C1313" s="75"/>
      <c r="D1313" s="110"/>
    </row>
    <row r="1314" spans="3:4" ht="12.75">
      <c r="C1314" s="75"/>
      <c r="D1314" s="110"/>
    </row>
    <row r="1315" spans="3:4" ht="12.75">
      <c r="C1315" s="75"/>
      <c r="D1315" s="110"/>
    </row>
    <row r="1316" spans="3:4" ht="12.75">
      <c r="C1316" s="75"/>
      <c r="D1316" s="110"/>
    </row>
    <row r="1317" spans="3:4" ht="12.75">
      <c r="C1317" s="75"/>
      <c r="D1317" s="110"/>
    </row>
    <row r="1318" spans="3:4" ht="12.75">
      <c r="C1318" s="75"/>
      <c r="D1318" s="110"/>
    </row>
    <row r="1319" spans="3:4" ht="12.75">
      <c r="C1319" s="75"/>
      <c r="D1319" s="110"/>
    </row>
    <row r="1320" spans="3:4" ht="12.75">
      <c r="C1320" s="75"/>
      <c r="D1320" s="110"/>
    </row>
    <row r="1321" spans="3:4" ht="12.75">
      <c r="C1321" s="75"/>
      <c r="D1321" s="110"/>
    </row>
    <row r="1322" spans="3:4" ht="12.75">
      <c r="C1322" s="75"/>
      <c r="D1322" s="110"/>
    </row>
    <row r="1323" spans="3:4" ht="12.75">
      <c r="C1323" s="75"/>
      <c r="D1323" s="110"/>
    </row>
    <row r="1324" spans="3:4" ht="12.75">
      <c r="C1324" s="75"/>
      <c r="D1324" s="110"/>
    </row>
    <row r="1325" spans="3:4" ht="12.75">
      <c r="C1325" s="75"/>
      <c r="D1325" s="110"/>
    </row>
    <row r="1326" spans="3:4" ht="12.75">
      <c r="C1326" s="75"/>
      <c r="D1326" s="110"/>
    </row>
    <row r="1327" spans="3:4" ht="12.75">
      <c r="C1327" s="75"/>
      <c r="D1327" s="110"/>
    </row>
    <row r="1328" spans="3:4" ht="12.75">
      <c r="C1328" s="75"/>
      <c r="D1328" s="110"/>
    </row>
    <row r="1329" spans="3:4" ht="12.75">
      <c r="C1329" s="75"/>
      <c r="D1329" s="110"/>
    </row>
    <row r="1330" spans="3:4" ht="12.75">
      <c r="C1330" s="75"/>
      <c r="D1330" s="110"/>
    </row>
    <row r="1331" spans="3:4" ht="12.75">
      <c r="C1331" s="75"/>
      <c r="D1331" s="110"/>
    </row>
    <row r="1332" spans="3:4" ht="12.75">
      <c r="C1332" s="75"/>
      <c r="D1332" s="110"/>
    </row>
    <row r="1333" spans="3:4" ht="12.75">
      <c r="C1333" s="75"/>
      <c r="D1333" s="110"/>
    </row>
    <row r="1334" spans="3:4" ht="12.75">
      <c r="C1334" s="75"/>
      <c r="D1334" s="110"/>
    </row>
    <row r="1335" spans="3:4" ht="12.75">
      <c r="C1335" s="75"/>
      <c r="D1335" s="110"/>
    </row>
    <row r="1336" spans="3:4" ht="12.75">
      <c r="C1336" s="75"/>
      <c r="D1336" s="110"/>
    </row>
    <row r="1337" spans="3:4" ht="12.75">
      <c r="C1337" s="75"/>
      <c r="D1337" s="110"/>
    </row>
    <row r="1338" spans="3:4" ht="12.75">
      <c r="C1338" s="75"/>
      <c r="D1338" s="110"/>
    </row>
    <row r="1339" spans="3:4" ht="12.75">
      <c r="C1339" s="75"/>
      <c r="D1339" s="110"/>
    </row>
    <row r="1340" spans="3:4" ht="12.75">
      <c r="C1340" s="75"/>
      <c r="D1340" s="110"/>
    </row>
    <row r="1341" spans="3:4" ht="12.75">
      <c r="C1341" s="75"/>
      <c r="D1341" s="110"/>
    </row>
    <row r="1342" spans="3:4" ht="12.75">
      <c r="C1342" s="75"/>
      <c r="D1342" s="110"/>
    </row>
    <row r="1343" spans="3:4" ht="12.75">
      <c r="C1343" s="75"/>
      <c r="D1343" s="110"/>
    </row>
    <row r="1344" spans="3:4" ht="12.75">
      <c r="C1344" s="75"/>
      <c r="D1344" s="110"/>
    </row>
    <row r="1345" spans="3:4" ht="12.75">
      <c r="C1345" s="75"/>
      <c r="D1345" s="110"/>
    </row>
    <row r="1346" spans="3:4" ht="12.75">
      <c r="C1346" s="75"/>
      <c r="D1346" s="110"/>
    </row>
    <row r="1347" spans="3:4" ht="12.75">
      <c r="C1347" s="75"/>
      <c r="D1347" s="110"/>
    </row>
    <row r="1348" spans="3:4" ht="12.75">
      <c r="C1348" s="75"/>
      <c r="D1348" s="110"/>
    </row>
    <row r="1349" spans="3:4" ht="12.75">
      <c r="C1349" s="75"/>
      <c r="D1349" s="110"/>
    </row>
    <row r="1350" spans="3:4" ht="12.75">
      <c r="C1350" s="75"/>
      <c r="D1350" s="110"/>
    </row>
    <row r="1351" spans="3:4" ht="12.75">
      <c r="C1351" s="75"/>
      <c r="D1351" s="110"/>
    </row>
    <row r="1352" spans="3:4" ht="12.75">
      <c r="C1352" s="75"/>
      <c r="D1352" s="110"/>
    </row>
    <row r="1353" spans="3:4" ht="12.75">
      <c r="C1353" s="75"/>
      <c r="D1353" s="110"/>
    </row>
    <row r="1354" spans="3:4" ht="12.75">
      <c r="C1354" s="75"/>
      <c r="D1354" s="110"/>
    </row>
    <row r="1355" spans="3:4" ht="12.75">
      <c r="C1355" s="75"/>
      <c r="D1355" s="110"/>
    </row>
    <row r="1356" spans="3:4" ht="12.75">
      <c r="C1356" s="75"/>
      <c r="D1356" s="110"/>
    </row>
    <row r="1357" spans="3:4" ht="12.75">
      <c r="C1357" s="75"/>
      <c r="D1357" s="110"/>
    </row>
    <row r="1358" spans="3:4" ht="12.75">
      <c r="C1358" s="75"/>
      <c r="D1358" s="110"/>
    </row>
    <row r="1359" spans="3:4" ht="12.75">
      <c r="C1359" s="75"/>
      <c r="D1359" s="110"/>
    </row>
    <row r="1360" spans="3:4" ht="12.75">
      <c r="C1360" s="75"/>
      <c r="D1360" s="110"/>
    </row>
    <row r="1361" spans="3:4" ht="12.75">
      <c r="C1361" s="75"/>
      <c r="D1361" s="110"/>
    </row>
    <row r="1362" spans="3:4" ht="12.75">
      <c r="C1362" s="75"/>
      <c r="D1362" s="110"/>
    </row>
    <row r="1363" spans="3:4" ht="12.75">
      <c r="C1363" s="75"/>
      <c r="D1363" s="110"/>
    </row>
    <row r="1364" spans="3:4" ht="12.75">
      <c r="C1364" s="75"/>
      <c r="D1364" s="110"/>
    </row>
    <row r="1365" spans="3:4" ht="12.75">
      <c r="C1365" s="75"/>
      <c r="D1365" s="110"/>
    </row>
    <row r="1366" spans="3:4" ht="12.75">
      <c r="C1366" s="75"/>
      <c r="D1366" s="110"/>
    </row>
    <row r="1367" spans="3:4" ht="12.75">
      <c r="C1367" s="75"/>
      <c r="D1367" s="110"/>
    </row>
    <row r="1368" spans="3:4" ht="12.75">
      <c r="C1368" s="75"/>
      <c r="D1368" s="110"/>
    </row>
    <row r="1369" spans="3:4" ht="12.75">
      <c r="C1369" s="75"/>
      <c r="D1369" s="110"/>
    </row>
    <row r="1370" spans="3:4" ht="12.75">
      <c r="C1370" s="75"/>
      <c r="D1370" s="110"/>
    </row>
    <row r="1371" spans="3:4" ht="12.75">
      <c r="C1371" s="75"/>
      <c r="D1371" s="110"/>
    </row>
    <row r="1372" spans="3:4" ht="12.75">
      <c r="C1372" s="75"/>
      <c r="D1372" s="110"/>
    </row>
    <row r="1373" spans="3:4" ht="12.75">
      <c r="C1373" s="75"/>
      <c r="D1373" s="110"/>
    </row>
    <row r="1374" spans="3:4" ht="12.75">
      <c r="C1374" s="75"/>
      <c r="D1374" s="110"/>
    </row>
    <row r="1375" spans="3:4" ht="12.75">
      <c r="C1375" s="75"/>
      <c r="D1375" s="110"/>
    </row>
    <row r="1376" spans="3:4" ht="12.75">
      <c r="C1376" s="75"/>
      <c r="D1376" s="110"/>
    </row>
    <row r="1377" spans="3:4" ht="12.75">
      <c r="C1377" s="75"/>
      <c r="D1377" s="110"/>
    </row>
    <row r="1378" spans="3:4" ht="12.75">
      <c r="C1378" s="75"/>
      <c r="D1378" s="110"/>
    </row>
    <row r="1379" spans="3:4" ht="12.75">
      <c r="C1379" s="75"/>
      <c r="D1379" s="110"/>
    </row>
    <row r="1380" spans="3:4" ht="12.75">
      <c r="C1380" s="75"/>
      <c r="D1380" s="110"/>
    </row>
    <row r="1381" spans="3:4" ht="12.75">
      <c r="C1381" s="75"/>
      <c r="D1381" s="110"/>
    </row>
    <row r="1382" spans="3:4" ht="12.75">
      <c r="C1382" s="75"/>
      <c r="D1382" s="110"/>
    </row>
    <row r="1383" spans="3:4" ht="12.75">
      <c r="C1383" s="75"/>
      <c r="D1383" s="110"/>
    </row>
    <row r="1384" spans="3:4" ht="12.75">
      <c r="C1384" s="75"/>
      <c r="D1384" s="110"/>
    </row>
    <row r="1385" spans="3:4" ht="12.75">
      <c r="C1385" s="75"/>
      <c r="D1385" s="110"/>
    </row>
    <row r="1386" spans="3:4" ht="12.75">
      <c r="C1386" s="75"/>
      <c r="D1386" s="110"/>
    </row>
    <row r="1387" spans="3:4" ht="12.75">
      <c r="C1387" s="75"/>
      <c r="D1387" s="110"/>
    </row>
    <row r="1388" spans="3:4" ht="12.75">
      <c r="C1388" s="75"/>
      <c r="D1388" s="110"/>
    </row>
    <row r="1389" spans="3:4" ht="12.75">
      <c r="C1389" s="75"/>
      <c r="D1389" s="110"/>
    </row>
    <row r="1390" spans="3:4" ht="12.75">
      <c r="C1390" s="75"/>
      <c r="D1390" s="110"/>
    </row>
    <row r="1391" spans="3:4" ht="12.75">
      <c r="C1391" s="75"/>
      <c r="D1391" s="110"/>
    </row>
    <row r="1392" spans="3:4" ht="12.75">
      <c r="C1392" s="75"/>
      <c r="D1392" s="110"/>
    </row>
    <row r="1393" spans="3:4" ht="12.75">
      <c r="C1393" s="75"/>
      <c r="D1393" s="110"/>
    </row>
    <row r="1394" spans="3:4" ht="12.75">
      <c r="C1394" s="75"/>
      <c r="D1394" s="110"/>
    </row>
    <row r="1395" spans="3:4" ht="12.75">
      <c r="C1395" s="75"/>
      <c r="D1395" s="110"/>
    </row>
    <row r="1396" spans="3:4" ht="12.75">
      <c r="C1396" s="75"/>
      <c r="D1396" s="110"/>
    </row>
    <row r="1397" spans="3:4" ht="12.75">
      <c r="C1397" s="75"/>
      <c r="D1397" s="110"/>
    </row>
    <row r="1398" spans="3:4" ht="12.75">
      <c r="C1398" s="75"/>
      <c r="D1398" s="110"/>
    </row>
    <row r="1399" spans="3:4" ht="12.75">
      <c r="C1399" s="75"/>
      <c r="D1399" s="110"/>
    </row>
    <row r="1400" spans="3:4" ht="12.75">
      <c r="C1400" s="75"/>
      <c r="D1400" s="110"/>
    </row>
    <row r="1401" spans="3:4" ht="12.75">
      <c r="C1401" s="75"/>
      <c r="D1401" s="110"/>
    </row>
    <row r="1402" spans="3:4" ht="12.75">
      <c r="C1402" s="75"/>
      <c r="D1402" s="110"/>
    </row>
    <row r="1403" spans="3:4" ht="12.75">
      <c r="C1403" s="75"/>
      <c r="D1403" s="110"/>
    </row>
    <row r="1404" spans="3:4" ht="12.75">
      <c r="C1404" s="75"/>
      <c r="D1404" s="110"/>
    </row>
    <row r="1405" spans="3:4" ht="12.75">
      <c r="C1405" s="75"/>
      <c r="D1405" s="110"/>
    </row>
    <row r="1406" spans="3:4" ht="12.75">
      <c r="C1406" s="75"/>
      <c r="D1406" s="110"/>
    </row>
    <row r="1407" spans="3:4" ht="12.75">
      <c r="C1407" s="75"/>
      <c r="D1407" s="110"/>
    </row>
    <row r="1408" spans="3:4" ht="12.75">
      <c r="C1408" s="75"/>
      <c r="D1408" s="110"/>
    </row>
    <row r="1409" spans="3:4" ht="12.75">
      <c r="C1409" s="75"/>
      <c r="D1409" s="110"/>
    </row>
    <row r="1410" spans="3:4" ht="12.75">
      <c r="C1410" s="75"/>
      <c r="D1410" s="110"/>
    </row>
    <row r="1411" spans="3:4" ht="12.75">
      <c r="C1411" s="75"/>
      <c r="D1411" s="110"/>
    </row>
    <row r="1412" spans="3:4" ht="12.75">
      <c r="C1412" s="75"/>
      <c r="D1412" s="110"/>
    </row>
    <row r="1413" spans="3:4" ht="12.75">
      <c r="C1413" s="75"/>
      <c r="D1413" s="110"/>
    </row>
    <row r="1414" spans="3:4" ht="12.75">
      <c r="C1414" s="75"/>
      <c r="D1414" s="110"/>
    </row>
    <row r="1415" spans="3:4" ht="12.75">
      <c r="C1415" s="75"/>
      <c r="D1415" s="110"/>
    </row>
    <row r="1416" spans="3:4" ht="12.75">
      <c r="C1416" s="75"/>
      <c r="D1416" s="110"/>
    </row>
    <row r="1417" spans="3:4" ht="12.75">
      <c r="C1417" s="75"/>
      <c r="D1417" s="110"/>
    </row>
    <row r="1418" spans="3:4" ht="12.75">
      <c r="C1418" s="75"/>
      <c r="D1418" s="110"/>
    </row>
    <row r="1419" spans="3:4" ht="12.75">
      <c r="C1419" s="75"/>
      <c r="D1419" s="110"/>
    </row>
    <row r="1420" spans="3:4" ht="12.75">
      <c r="C1420" s="75"/>
      <c r="D1420" s="110"/>
    </row>
    <row r="1421" spans="3:4" ht="12.75">
      <c r="C1421" s="75"/>
      <c r="D1421" s="110"/>
    </row>
    <row r="1422" spans="3:4" ht="12.75">
      <c r="C1422" s="75"/>
      <c r="D1422" s="110"/>
    </row>
    <row r="1423" spans="3:4" ht="12.75">
      <c r="C1423" s="75"/>
      <c r="D1423" s="110"/>
    </row>
    <row r="1424" spans="3:4" ht="12.75">
      <c r="C1424" s="75"/>
      <c r="D1424" s="110"/>
    </row>
    <row r="1425" spans="3:4" ht="12.75">
      <c r="C1425" s="75"/>
      <c r="D1425" s="110"/>
    </row>
    <row r="1426" spans="3:4" ht="12.75">
      <c r="C1426" s="75"/>
      <c r="D1426" s="110"/>
    </row>
    <row r="1427" spans="3:4" ht="12.75">
      <c r="C1427" s="75"/>
      <c r="D1427" s="110"/>
    </row>
    <row r="1428" spans="3:4" ht="12.75">
      <c r="C1428" s="75"/>
      <c r="D1428" s="110"/>
    </row>
    <row r="1429" spans="3:4" ht="12.75">
      <c r="C1429" s="75"/>
      <c r="D1429" s="110"/>
    </row>
    <row r="1430" spans="3:4" ht="12.75">
      <c r="C1430" s="75"/>
      <c r="D1430" s="110"/>
    </row>
    <row r="1431" spans="3:4" ht="12.75">
      <c r="C1431" s="75"/>
      <c r="D1431" s="110"/>
    </row>
    <row r="1432" spans="3:4" ht="12.75">
      <c r="C1432" s="75"/>
      <c r="D1432" s="110"/>
    </row>
    <row r="1433" spans="3:4" ht="12.75">
      <c r="C1433" s="75"/>
      <c r="D1433" s="110"/>
    </row>
    <row r="1434" spans="3:4" ht="12.75">
      <c r="C1434" s="75"/>
      <c r="D1434" s="110"/>
    </row>
    <row r="1435" spans="3:4" ht="12.75">
      <c r="C1435" s="75"/>
      <c r="D1435" s="110"/>
    </row>
    <row r="1436" spans="3:4" ht="12.75">
      <c r="C1436" s="75"/>
      <c r="D1436" s="110"/>
    </row>
    <row r="1437" spans="3:4" ht="12.75">
      <c r="C1437" s="75"/>
      <c r="D1437" s="110"/>
    </row>
    <row r="1438" spans="3:4" ht="12.75">
      <c r="C1438" s="75"/>
      <c r="D1438" s="110"/>
    </row>
    <row r="1439" spans="3:4" ht="12.75">
      <c r="C1439" s="75"/>
      <c r="D1439" s="110"/>
    </row>
    <row r="1440" spans="3:4" ht="12.75">
      <c r="C1440" s="75"/>
      <c r="D1440" s="110"/>
    </row>
    <row r="1441" spans="3:4" ht="12.75">
      <c r="C1441" s="75"/>
      <c r="D1441" s="110"/>
    </row>
    <row r="1442" spans="3:4" ht="12.75">
      <c r="C1442" s="75"/>
      <c r="D1442" s="110"/>
    </row>
    <row r="1443" spans="3:4" ht="12.75">
      <c r="C1443" s="75"/>
      <c r="D1443" s="110"/>
    </row>
    <row r="1444" spans="3:4" ht="12.75">
      <c r="C1444" s="75"/>
      <c r="D1444" s="110"/>
    </row>
    <row r="1445" spans="3:4" ht="12.75">
      <c r="C1445" s="75"/>
      <c r="D1445" s="110"/>
    </row>
    <row r="1446" spans="3:4" ht="12.75">
      <c r="C1446" s="75"/>
      <c r="D1446" s="110"/>
    </row>
    <row r="1447" spans="3:4" ht="12.75">
      <c r="C1447" s="75"/>
      <c r="D1447" s="110"/>
    </row>
    <row r="1448" spans="3:4" ht="12.75">
      <c r="C1448" s="75"/>
      <c r="D1448" s="110"/>
    </row>
    <row r="1449" spans="3:4" ht="12.75">
      <c r="C1449" s="75"/>
      <c r="D1449" s="110"/>
    </row>
    <row r="1450" spans="3:4" ht="12.75">
      <c r="C1450" s="75"/>
      <c r="D1450" s="110"/>
    </row>
    <row r="1451" spans="3:4" ht="12.75">
      <c r="C1451" s="75"/>
      <c r="D1451" s="110"/>
    </row>
    <row r="1452" spans="3:4" ht="12.75">
      <c r="C1452" s="75"/>
      <c r="D1452" s="110"/>
    </row>
    <row r="1453" spans="3:4" ht="12.75">
      <c r="C1453" s="75"/>
      <c r="D1453" s="110"/>
    </row>
    <row r="1454" spans="3:4" ht="12.75">
      <c r="C1454" s="75"/>
      <c r="D1454" s="110"/>
    </row>
    <row r="1455" spans="3:4" ht="12.75">
      <c r="C1455" s="75"/>
      <c r="D1455" s="110"/>
    </row>
    <row r="1456" spans="3:4" ht="12.75">
      <c r="C1456" s="75"/>
      <c r="D1456" s="110"/>
    </row>
    <row r="1457" spans="3:4" ht="12.75">
      <c r="C1457" s="75"/>
      <c r="D1457" s="110"/>
    </row>
    <row r="1458" spans="3:4" ht="12.75">
      <c r="C1458" s="75"/>
      <c r="D1458" s="110"/>
    </row>
    <row r="1459" spans="3:4" ht="12.75">
      <c r="C1459" s="75"/>
      <c r="D1459" s="110"/>
    </row>
    <row r="1460" spans="3:4" ht="12.75">
      <c r="C1460" s="75"/>
      <c r="D1460" s="110"/>
    </row>
    <row r="1461" spans="3:4" ht="12.75">
      <c r="C1461" s="75"/>
      <c r="D1461" s="110"/>
    </row>
    <row r="1462" spans="3:4" ht="12.75">
      <c r="C1462" s="75"/>
      <c r="D1462" s="110"/>
    </row>
    <row r="1463" spans="3:4" ht="12.75">
      <c r="C1463" s="75"/>
      <c r="D1463" s="110"/>
    </row>
    <row r="1464" spans="3:4" ht="12.75">
      <c r="C1464" s="75"/>
      <c r="D1464" s="110"/>
    </row>
    <row r="1465" spans="3:4" ht="12.75">
      <c r="C1465" s="75"/>
      <c r="D1465" s="110"/>
    </row>
    <row r="1466" spans="3:4" ht="12.75">
      <c r="C1466" s="75"/>
      <c r="D1466" s="110"/>
    </row>
    <row r="1467" spans="3:4" ht="12.75">
      <c r="C1467" s="75"/>
      <c r="D1467" s="110"/>
    </row>
    <row r="1468" spans="3:4" ht="12.75">
      <c r="C1468" s="75"/>
      <c r="D1468" s="110"/>
    </row>
    <row r="1469" spans="3:4" ht="12.75">
      <c r="C1469" s="75"/>
      <c r="D1469" s="110"/>
    </row>
    <row r="1470" spans="3:4" ht="12.75">
      <c r="C1470" s="75"/>
      <c r="D1470" s="110"/>
    </row>
    <row r="1471" spans="3:4" ht="12.75">
      <c r="C1471" s="75"/>
      <c r="D1471" s="110"/>
    </row>
    <row r="1472" spans="3:4" ht="12.75">
      <c r="C1472" s="75"/>
      <c r="D1472" s="110"/>
    </row>
    <row r="1473" spans="3:4" ht="12.75">
      <c r="C1473" s="75"/>
      <c r="D1473" s="110"/>
    </row>
    <row r="1474" spans="3:4" ht="12.75">
      <c r="C1474" s="75"/>
      <c r="D1474" s="110"/>
    </row>
    <row r="1475" spans="3:4" ht="12.75">
      <c r="C1475" s="75"/>
      <c r="D1475" s="110"/>
    </row>
    <row r="1476" spans="3:4" ht="12.75">
      <c r="C1476" s="75"/>
      <c r="D1476" s="110"/>
    </row>
    <row r="1477" spans="3:4" ht="12.75">
      <c r="C1477" s="75"/>
      <c r="D1477" s="110"/>
    </row>
    <row r="1478" spans="3:4" ht="12.75">
      <c r="C1478" s="75"/>
      <c r="D1478" s="110"/>
    </row>
    <row r="1479" spans="3:4" ht="12.75">
      <c r="C1479" s="75"/>
      <c r="D1479" s="110"/>
    </row>
    <row r="1480" spans="3:4" ht="12.75">
      <c r="C1480" s="75"/>
      <c r="D1480" s="110"/>
    </row>
    <row r="1481" spans="3:4" ht="12.75">
      <c r="C1481" s="75"/>
      <c r="D1481" s="110"/>
    </row>
    <row r="1482" spans="3:4" ht="12.75">
      <c r="C1482" s="75"/>
      <c r="D1482" s="110"/>
    </row>
    <row r="1483" spans="3:4" ht="12.75">
      <c r="C1483" s="75"/>
      <c r="D1483" s="110"/>
    </row>
    <row r="1484" spans="3:4" ht="12.75">
      <c r="C1484" s="75"/>
      <c r="D1484" s="110"/>
    </row>
    <row r="1485" spans="3:4" ht="12.75">
      <c r="C1485" s="75"/>
      <c r="D1485" s="110"/>
    </row>
    <row r="1486" spans="3:4" ht="12.75">
      <c r="C1486" s="75"/>
      <c r="D1486" s="110"/>
    </row>
    <row r="1487" spans="3:4" ht="12.75">
      <c r="C1487" s="75"/>
      <c r="D1487" s="110"/>
    </row>
    <row r="1488" spans="3:4" ht="12.75">
      <c r="C1488" s="75"/>
      <c r="D1488" s="110"/>
    </row>
    <row r="1489" spans="3:4" ht="12.75">
      <c r="C1489" s="75"/>
      <c r="D1489" s="110"/>
    </row>
    <row r="1490" spans="3:4" ht="12.75">
      <c r="C1490" s="75"/>
      <c r="D1490" s="110"/>
    </row>
    <row r="1491" spans="3:4" ht="12.75">
      <c r="C1491" s="75"/>
      <c r="D1491" s="110"/>
    </row>
    <row r="1492" spans="3:4" ht="12.75">
      <c r="C1492" s="75"/>
      <c r="D1492" s="110"/>
    </row>
    <row r="1493" spans="3:4" ht="12.75">
      <c r="C1493" s="75"/>
      <c r="D1493" s="110"/>
    </row>
    <row r="1494" spans="3:4" ht="12.75">
      <c r="C1494" s="75"/>
      <c r="D1494" s="110"/>
    </row>
    <row r="1495" spans="3:4" ht="12.75">
      <c r="C1495" s="75"/>
      <c r="D1495" s="110"/>
    </row>
    <row r="1496" spans="3:4" ht="12.75">
      <c r="C1496" s="75"/>
      <c r="D1496" s="110"/>
    </row>
    <row r="1497" spans="3:4" ht="12.75">
      <c r="C1497" s="75"/>
      <c r="D1497" s="110"/>
    </row>
    <row r="1498" spans="3:4" ht="12.75">
      <c r="C1498" s="75"/>
      <c r="D1498" s="110"/>
    </row>
    <row r="1499" spans="3:4" ht="12.75">
      <c r="C1499" s="75"/>
      <c r="D1499" s="110"/>
    </row>
    <row r="1500" spans="3:4" ht="12.75">
      <c r="C1500" s="75"/>
      <c r="D1500" s="110"/>
    </row>
    <row r="1501" spans="3:4" ht="12.75">
      <c r="C1501" s="75"/>
      <c r="D1501" s="110"/>
    </row>
    <row r="1502" spans="3:4" ht="12.75">
      <c r="C1502" s="75"/>
      <c r="D1502" s="110"/>
    </row>
    <row r="1503" spans="3:4" ht="12.75">
      <c r="C1503" s="75"/>
      <c r="D1503" s="110"/>
    </row>
    <row r="1504" spans="3:4" ht="12.75">
      <c r="C1504" s="75"/>
      <c r="D1504" s="110"/>
    </row>
    <row r="1505" spans="3:4" ht="12.75">
      <c r="C1505" s="75"/>
      <c r="D1505" s="110"/>
    </row>
    <row r="1506" spans="3:4" ht="12.75">
      <c r="C1506" s="75"/>
      <c r="D1506" s="110"/>
    </row>
    <row r="1507" spans="3:4" ht="12.75">
      <c r="C1507" s="75"/>
      <c r="D1507" s="110"/>
    </row>
    <row r="1508" spans="3:4" ht="12.75">
      <c r="C1508" s="75"/>
      <c r="D1508" s="110"/>
    </row>
    <row r="1509" spans="3:4" ht="12.75">
      <c r="C1509" s="75"/>
      <c r="D1509" s="110"/>
    </row>
    <row r="1510" spans="3:4" ht="12.75">
      <c r="C1510" s="75"/>
      <c r="D1510" s="110"/>
    </row>
    <row r="1511" spans="3:4" ht="12.75">
      <c r="C1511" s="75"/>
      <c r="D1511" s="110"/>
    </row>
    <row r="1512" spans="3:4" ht="12.75">
      <c r="C1512" s="75"/>
      <c r="D1512" s="110"/>
    </row>
    <row r="1513" spans="3:4" ht="12.75">
      <c r="C1513" s="75"/>
      <c r="D1513" s="110"/>
    </row>
    <row r="1514" spans="3:4" ht="12.75">
      <c r="C1514" s="75"/>
      <c r="D1514" s="110"/>
    </row>
    <row r="1515" spans="3:4" ht="12.75">
      <c r="C1515" s="75"/>
      <c r="D1515" s="110"/>
    </row>
    <row r="1516" spans="3:4" ht="12.75">
      <c r="C1516" s="75"/>
      <c r="D1516" s="110"/>
    </row>
    <row r="1517" spans="3:4" ht="12.75">
      <c r="C1517" s="75"/>
      <c r="D1517" s="110"/>
    </row>
    <row r="1518" spans="3:4" ht="12.75">
      <c r="C1518" s="75"/>
      <c r="D1518" s="110"/>
    </row>
    <row r="1519" spans="3:4" ht="12.75">
      <c r="C1519" s="75"/>
      <c r="D1519" s="110"/>
    </row>
    <row r="1520" spans="3:4" ht="12.75">
      <c r="C1520" s="75"/>
      <c r="D1520" s="110"/>
    </row>
    <row r="1521" spans="3:4" ht="12.75">
      <c r="C1521" s="75"/>
      <c r="D1521" s="110"/>
    </row>
    <row r="1522" spans="3:4" ht="12.75">
      <c r="C1522" s="75"/>
      <c r="D1522" s="110"/>
    </row>
    <row r="1523" spans="3:4" ht="12.75">
      <c r="C1523" s="75"/>
      <c r="D1523" s="110"/>
    </row>
    <row r="1524" spans="3:4" ht="12.75">
      <c r="C1524" s="75"/>
      <c r="D1524" s="110"/>
    </row>
    <row r="1525" spans="3:4" ht="12.75">
      <c r="C1525" s="75"/>
      <c r="D1525" s="110"/>
    </row>
    <row r="1526" spans="3:4" ht="12.75">
      <c r="C1526" s="75"/>
      <c r="D1526" s="110"/>
    </row>
    <row r="1527" spans="3:4" ht="12.75">
      <c r="C1527" s="75"/>
      <c r="D1527" s="110"/>
    </row>
    <row r="1528" spans="3:4" ht="12.75">
      <c r="C1528" s="75"/>
      <c r="D1528" s="110"/>
    </row>
    <row r="1529" spans="3:4" ht="12.75">
      <c r="C1529" s="75"/>
      <c r="D1529" s="110"/>
    </row>
    <row r="1530" spans="3:4" ht="12.75">
      <c r="C1530" s="75"/>
      <c r="D1530" s="110"/>
    </row>
    <row r="1531" spans="3:4" ht="12.75">
      <c r="C1531" s="75"/>
      <c r="D1531" s="110"/>
    </row>
    <row r="1532" spans="3:4" ht="12.75">
      <c r="C1532" s="75"/>
      <c r="D1532" s="110"/>
    </row>
    <row r="1533" spans="3:4" ht="12.75">
      <c r="C1533" s="75"/>
      <c r="D1533" s="110"/>
    </row>
    <row r="1534" spans="3:4" ht="12.75">
      <c r="C1534" s="75"/>
      <c r="D1534" s="110"/>
    </row>
    <row r="1535" spans="3:4" ht="12.75">
      <c r="C1535" s="75"/>
      <c r="D1535" s="110"/>
    </row>
    <row r="1536" spans="3:4" ht="12.75">
      <c r="C1536" s="75"/>
      <c r="D1536" s="110"/>
    </row>
    <row r="1537" spans="3:4" ht="12.75">
      <c r="C1537" s="75"/>
      <c r="D1537" s="110"/>
    </row>
    <row r="1538" spans="3:4" ht="12.75">
      <c r="C1538" s="75"/>
      <c r="D1538" s="110"/>
    </row>
    <row r="1539" spans="3:4" ht="12.75">
      <c r="C1539" s="75"/>
      <c r="D1539" s="110"/>
    </row>
    <row r="1540" spans="3:4" ht="12.75">
      <c r="C1540" s="75"/>
      <c r="D1540" s="110"/>
    </row>
    <row r="1541" spans="3:4" ht="12.75">
      <c r="C1541" s="75"/>
      <c r="D1541" s="110"/>
    </row>
    <row r="1542" spans="3:4" ht="12.75">
      <c r="C1542" s="75"/>
      <c r="D1542" s="110"/>
    </row>
    <row r="1543" spans="3:4" ht="12.75">
      <c r="C1543" s="75"/>
      <c r="D1543" s="110"/>
    </row>
    <row r="1544" spans="3:4" ht="12.75">
      <c r="C1544" s="75"/>
      <c r="D1544" s="110"/>
    </row>
    <row r="1545" spans="3:4" ht="12.75">
      <c r="C1545" s="75"/>
      <c r="D1545" s="110"/>
    </row>
    <row r="1546" spans="3:4" ht="12.75">
      <c r="C1546" s="75"/>
      <c r="D1546" s="110"/>
    </row>
    <row r="1547" spans="3:4" ht="12.75">
      <c r="C1547" s="75"/>
      <c r="D1547" s="110"/>
    </row>
    <row r="1548" spans="3:4" ht="12.75">
      <c r="C1548" s="75"/>
      <c r="D1548" s="110"/>
    </row>
    <row r="1549" spans="3:4" ht="12.75">
      <c r="C1549" s="75"/>
      <c r="D1549" s="110"/>
    </row>
    <row r="1550" spans="3:4" ht="12.75">
      <c r="C1550" s="75"/>
      <c r="D1550" s="110"/>
    </row>
    <row r="1551" spans="3:4" ht="12.75">
      <c r="C1551" s="75"/>
      <c r="D1551" s="110"/>
    </row>
    <row r="1552" spans="3:4" ht="12.75">
      <c r="C1552" s="75"/>
      <c r="D1552" s="110"/>
    </row>
    <row r="1553" spans="3:4" ht="12.75">
      <c r="C1553" s="75"/>
      <c r="D1553" s="110"/>
    </row>
    <row r="1554" spans="3:4" ht="12.75">
      <c r="C1554" s="75"/>
      <c r="D1554" s="110"/>
    </row>
    <row r="1555" spans="3:4" ht="12.75">
      <c r="C1555" s="75"/>
      <c r="D1555" s="110"/>
    </row>
    <row r="1556" spans="3:4" ht="12.75">
      <c r="C1556" s="75"/>
      <c r="D1556" s="110"/>
    </row>
    <row r="1557" spans="3:4" ht="12.75">
      <c r="C1557" s="75"/>
      <c r="D1557" s="110"/>
    </row>
    <row r="1558" spans="3:4" ht="12.75">
      <c r="C1558" s="75"/>
      <c r="D1558" s="110"/>
    </row>
    <row r="1559" spans="3:4" ht="12.75">
      <c r="C1559" s="75"/>
      <c r="D1559" s="110"/>
    </row>
    <row r="1560" spans="3:4" ht="12.75">
      <c r="C1560" s="75"/>
      <c r="D1560" s="110"/>
    </row>
    <row r="1561" spans="3:4" ht="12.75">
      <c r="C1561" s="75"/>
      <c r="D1561" s="110"/>
    </row>
    <row r="1562" spans="3:4" ht="12.75">
      <c r="C1562" s="75"/>
      <c r="D1562" s="110"/>
    </row>
    <row r="1563" spans="3:4" ht="12.75">
      <c r="C1563" s="75"/>
      <c r="D1563" s="110"/>
    </row>
    <row r="1564" spans="3:4" ht="12.75">
      <c r="C1564" s="75"/>
      <c r="D1564" s="110"/>
    </row>
    <row r="1565" spans="3:4" ht="12.75">
      <c r="C1565" s="75"/>
      <c r="D1565" s="110"/>
    </row>
    <row r="1566" spans="3:4" ht="12.75">
      <c r="C1566" s="75"/>
      <c r="D1566" s="110"/>
    </row>
    <row r="1567" spans="3:4" ht="12.75">
      <c r="C1567" s="75"/>
      <c r="D1567" s="110"/>
    </row>
    <row r="1568" spans="3:4" ht="12.75">
      <c r="C1568" s="75"/>
      <c r="D1568" s="110"/>
    </row>
    <row r="1569" spans="3:4" ht="12.75">
      <c r="C1569" s="75"/>
      <c r="D1569" s="110"/>
    </row>
    <row r="1570" spans="3:4" ht="12.75">
      <c r="C1570" s="75"/>
      <c r="D1570" s="110"/>
    </row>
    <row r="1571" spans="3:4" ht="12.75">
      <c r="C1571" s="75"/>
      <c r="D1571" s="110"/>
    </row>
    <row r="1572" spans="3:4" ht="12.75">
      <c r="C1572" s="75"/>
      <c r="D1572" s="110"/>
    </row>
    <row r="1573" spans="3:4" ht="12.75">
      <c r="C1573" s="75"/>
      <c r="D1573" s="110"/>
    </row>
    <row r="1574" spans="3:4" ht="12.75">
      <c r="C1574" s="75"/>
      <c r="D1574" s="110"/>
    </row>
    <row r="1575" spans="3:4" ht="12.75">
      <c r="C1575" s="75"/>
      <c r="D1575" s="110"/>
    </row>
    <row r="1576" spans="3:4" ht="12.75">
      <c r="C1576" s="75"/>
      <c r="D1576" s="110"/>
    </row>
    <row r="1577" spans="3:4" ht="12.75">
      <c r="C1577" s="75"/>
      <c r="D1577" s="110"/>
    </row>
    <row r="1578" spans="3:4" ht="12.75">
      <c r="C1578" s="75"/>
      <c r="D1578" s="110"/>
    </row>
    <row r="1579" spans="3:4" ht="12.75">
      <c r="C1579" s="75"/>
      <c r="D1579" s="110"/>
    </row>
    <row r="1580" spans="3:4" ht="12.75">
      <c r="C1580" s="75"/>
      <c r="D1580" s="110"/>
    </row>
    <row r="1581" spans="3:4" ht="12.75">
      <c r="C1581" s="75"/>
      <c r="D1581" s="110"/>
    </row>
    <row r="1582" spans="3:4" ht="12.75">
      <c r="C1582" s="75"/>
      <c r="D1582" s="110"/>
    </row>
    <row r="1583" spans="3:4" ht="12.75">
      <c r="C1583" s="75"/>
      <c r="D1583" s="110"/>
    </row>
    <row r="1584" spans="3:4" ht="12.75">
      <c r="C1584" s="75"/>
      <c r="D1584" s="110"/>
    </row>
    <row r="1585" spans="3:4" ht="12.75">
      <c r="C1585" s="75"/>
      <c r="D1585" s="110"/>
    </row>
    <row r="1586" spans="3:4" ht="12.75">
      <c r="C1586" s="75"/>
      <c r="D1586" s="110"/>
    </row>
    <row r="1587" spans="3:4" ht="12.75">
      <c r="C1587" s="75"/>
      <c r="D1587" s="110"/>
    </row>
    <row r="1588" spans="3:4" ht="12.75">
      <c r="C1588" s="75"/>
      <c r="D1588" s="110"/>
    </row>
    <row r="1589" spans="3:4" ht="12.75">
      <c r="C1589" s="75"/>
      <c r="D1589" s="110"/>
    </row>
    <row r="1590" spans="3:4" ht="12.75">
      <c r="C1590" s="75"/>
      <c r="D1590" s="110"/>
    </row>
    <row r="1591" spans="3:4" ht="12.75">
      <c r="C1591" s="75"/>
      <c r="D1591" s="110"/>
    </row>
    <row r="1592" spans="3:4" ht="12.75">
      <c r="C1592" s="75"/>
      <c r="D1592" s="110"/>
    </row>
    <row r="1593" spans="3:4" ht="12.75">
      <c r="C1593" s="75"/>
      <c r="D1593" s="110"/>
    </row>
    <row r="1594" spans="3:4" ht="12.75">
      <c r="C1594" s="75"/>
      <c r="D1594" s="110"/>
    </row>
    <row r="1595" spans="3:4" ht="12.75">
      <c r="C1595" s="75"/>
      <c r="D1595" s="110"/>
    </row>
    <row r="1596" spans="3:4" ht="12.75">
      <c r="C1596" s="75"/>
      <c r="D1596" s="110"/>
    </row>
    <row r="1597" spans="3:4" ht="12.75">
      <c r="C1597" s="75"/>
      <c r="D1597" s="110"/>
    </row>
    <row r="1598" spans="3:4" ht="12.75">
      <c r="C1598" s="75"/>
      <c r="D1598" s="110"/>
    </row>
    <row r="1599" spans="3:4" ht="12.75">
      <c r="C1599" s="75"/>
      <c r="D1599" s="110"/>
    </row>
    <row r="1600" spans="3:4" ht="12.75">
      <c r="C1600" s="75"/>
      <c r="D1600" s="110"/>
    </row>
    <row r="1601" spans="3:4" ht="12.75">
      <c r="C1601" s="75"/>
      <c r="D1601" s="110"/>
    </row>
    <row r="1602" spans="3:4" ht="12.75">
      <c r="C1602" s="75"/>
      <c r="D1602" s="110"/>
    </row>
    <row r="1603" spans="3:4" ht="12.75">
      <c r="C1603" s="75"/>
      <c r="D1603" s="110"/>
    </row>
    <row r="1604" spans="3:4" ht="12.75">
      <c r="C1604" s="75"/>
      <c r="D1604" s="110"/>
    </row>
    <row r="1605" spans="3:4" ht="12.75">
      <c r="C1605" s="75"/>
      <c r="D1605" s="110"/>
    </row>
    <row r="1606" spans="3:4" ht="12.75">
      <c r="C1606" s="75"/>
      <c r="D1606" s="110"/>
    </row>
    <row r="1607" spans="3:4" ht="12.75">
      <c r="C1607" s="75"/>
      <c r="D1607" s="110"/>
    </row>
    <row r="1608" spans="3:4" ht="12.75">
      <c r="C1608" s="75"/>
      <c r="D1608" s="110"/>
    </row>
    <row r="1609" spans="3:4" ht="12.75">
      <c r="C1609" s="75"/>
      <c r="D1609" s="110"/>
    </row>
    <row r="1610" spans="3:4" ht="12.75">
      <c r="C1610" s="75"/>
      <c r="D1610" s="110"/>
    </row>
    <row r="1611" spans="3:4" ht="12.75">
      <c r="C1611" s="75"/>
      <c r="D1611" s="110"/>
    </row>
    <row r="1612" spans="3:4" ht="12.75">
      <c r="C1612" s="75"/>
      <c r="D1612" s="110"/>
    </row>
    <row r="1613" spans="3:4" ht="12.75">
      <c r="C1613" s="75"/>
      <c r="D1613" s="110"/>
    </row>
    <row r="1614" spans="3:4" ht="12.75">
      <c r="C1614" s="75"/>
      <c r="D1614" s="110"/>
    </row>
    <row r="1615" spans="3:4" ht="12.75">
      <c r="C1615" s="75"/>
      <c r="D1615" s="110"/>
    </row>
    <row r="1616" spans="3:4" ht="12.75">
      <c r="C1616" s="75"/>
      <c r="D1616" s="110"/>
    </row>
    <row r="1617" spans="3:4" ht="12.75">
      <c r="C1617" s="75"/>
      <c r="D1617" s="110"/>
    </row>
    <row r="1618" spans="3:4" ht="12.75">
      <c r="C1618" s="75"/>
      <c r="D1618" s="110"/>
    </row>
    <row r="1619" spans="3:4" ht="12.75">
      <c r="C1619" s="75"/>
      <c r="D1619" s="110"/>
    </row>
    <row r="1620" spans="3:4" ht="12.75">
      <c r="C1620" s="75"/>
      <c r="D1620" s="110"/>
    </row>
    <row r="1621" spans="3:4" ht="12.75">
      <c r="C1621" s="75"/>
      <c r="D1621" s="110"/>
    </row>
    <row r="1622" spans="3:4" ht="12.75">
      <c r="C1622" s="75"/>
      <c r="D1622" s="110"/>
    </row>
    <row r="1623" spans="3:4" ht="12.75">
      <c r="C1623" s="75"/>
      <c r="D1623" s="110"/>
    </row>
    <row r="1624" spans="3:4" ht="12.75">
      <c r="C1624" s="75"/>
      <c r="D1624" s="110"/>
    </row>
    <row r="1625" spans="3:4" ht="12.75">
      <c r="C1625" s="75"/>
      <c r="D1625" s="110"/>
    </row>
    <row r="1626" spans="3:4" ht="12.75">
      <c r="C1626" s="75"/>
      <c r="D1626" s="110"/>
    </row>
    <row r="1627" spans="3:4" ht="12.75">
      <c r="C1627" s="75"/>
      <c r="D1627" s="110"/>
    </row>
    <row r="1628" spans="3:4" ht="12.75">
      <c r="C1628" s="75"/>
      <c r="D1628" s="110"/>
    </row>
    <row r="1629" spans="3:4" ht="12.75">
      <c r="C1629" s="75"/>
      <c r="D1629" s="110"/>
    </row>
    <row r="1630" spans="3:4" ht="12.75">
      <c r="C1630" s="75"/>
      <c r="D1630" s="110"/>
    </row>
    <row r="1631" spans="3:4" ht="12.75">
      <c r="C1631" s="75"/>
      <c r="D1631" s="110"/>
    </row>
    <row r="1632" spans="3:4" ht="12.75">
      <c r="C1632" s="75"/>
      <c r="D1632" s="110"/>
    </row>
    <row r="1633" spans="3:4" ht="12.75">
      <c r="C1633" s="75"/>
      <c r="D1633" s="110"/>
    </row>
    <row r="1634" spans="3:4" ht="12.75">
      <c r="C1634" s="75"/>
      <c r="D1634" s="110"/>
    </row>
    <row r="1635" spans="3:4" ht="12.75">
      <c r="C1635" s="75"/>
      <c r="D1635" s="110"/>
    </row>
    <row r="1636" spans="3:4" ht="12.75">
      <c r="C1636" s="75"/>
      <c r="D1636" s="110"/>
    </row>
    <row r="1637" spans="3:4" ht="12.75">
      <c r="C1637" s="75"/>
      <c r="D1637" s="110"/>
    </row>
    <row r="1638" spans="3:4" ht="12.75">
      <c r="C1638" s="75"/>
      <c r="D1638" s="110"/>
    </row>
    <row r="1639" spans="3:4" ht="12.75">
      <c r="C1639" s="75"/>
      <c r="D1639" s="110"/>
    </row>
    <row r="1640" spans="3:4" ht="12.75">
      <c r="C1640" s="75"/>
      <c r="D1640" s="110"/>
    </row>
    <row r="1641" spans="3:4" ht="12.75">
      <c r="C1641" s="75"/>
      <c r="D1641" s="110"/>
    </row>
    <row r="1642" spans="3:4" ht="12.75">
      <c r="C1642" s="75"/>
      <c r="D1642" s="110"/>
    </row>
    <row r="1643" spans="3:4" ht="12.75">
      <c r="C1643" s="75"/>
      <c r="D1643" s="110"/>
    </row>
    <row r="1644" spans="3:4" ht="12.75">
      <c r="C1644" s="75"/>
      <c r="D1644" s="110"/>
    </row>
    <row r="1645" spans="3:4" ht="12.75">
      <c r="C1645" s="75"/>
      <c r="D1645" s="110"/>
    </row>
    <row r="1646" spans="3:4" ht="12.75">
      <c r="C1646" s="75"/>
      <c r="D1646" s="110"/>
    </row>
    <row r="1647" spans="3:4" ht="12.75">
      <c r="C1647" s="75"/>
      <c r="D1647" s="110"/>
    </row>
    <row r="1648" spans="3:4" ht="12.75">
      <c r="C1648" s="75"/>
      <c r="D1648" s="110"/>
    </row>
    <row r="1649" spans="3:4" ht="12.75">
      <c r="C1649" s="75"/>
      <c r="D1649" s="110"/>
    </row>
    <row r="1650" spans="3:4" ht="12.75">
      <c r="C1650" s="75"/>
      <c r="D1650" s="110"/>
    </row>
    <row r="1651" spans="3:4" ht="12.75">
      <c r="C1651" s="75"/>
      <c r="D1651" s="110"/>
    </row>
    <row r="1652" spans="3:4" ht="12.75">
      <c r="C1652" s="75"/>
      <c r="D1652" s="110"/>
    </row>
    <row r="1653" spans="3:4" ht="12.75">
      <c r="C1653" s="75"/>
      <c r="D1653" s="110"/>
    </row>
    <row r="1654" spans="3:4" ht="12.75">
      <c r="C1654" s="75"/>
      <c r="D1654" s="110"/>
    </row>
    <row r="1655" spans="3:4" ht="12.75">
      <c r="C1655" s="75"/>
      <c r="D1655" s="110"/>
    </row>
    <row r="1656" spans="3:4" ht="12.75">
      <c r="C1656" s="75"/>
      <c r="D1656" s="110"/>
    </row>
    <row r="1657" spans="3:4" ht="12.75">
      <c r="C1657" s="75"/>
      <c r="D1657" s="110"/>
    </row>
    <row r="1658" spans="3:4" ht="12.75">
      <c r="C1658" s="75"/>
      <c r="D1658" s="110"/>
    </row>
    <row r="1659" spans="3:4" ht="12.75">
      <c r="C1659" s="75"/>
      <c r="D1659" s="110"/>
    </row>
    <row r="1660" spans="3:4" ht="12.75">
      <c r="C1660" s="75"/>
      <c r="D1660" s="110"/>
    </row>
    <row r="1661" spans="3:4" ht="12.75">
      <c r="C1661" s="75"/>
      <c r="D1661" s="110"/>
    </row>
    <row r="1662" spans="3:4" ht="12.75">
      <c r="C1662" s="75"/>
      <c r="D1662" s="110"/>
    </row>
    <row r="1663" spans="3:4" ht="12.75">
      <c r="C1663" s="75"/>
      <c r="D1663" s="110"/>
    </row>
    <row r="1664" spans="3:4" ht="12.75">
      <c r="C1664" s="75"/>
      <c r="D1664" s="110"/>
    </row>
    <row r="1665" spans="3:4" ht="12.75">
      <c r="C1665" s="75"/>
      <c r="D1665" s="110"/>
    </row>
    <row r="1666" spans="3:4" ht="12.75">
      <c r="C1666" s="75"/>
      <c r="D1666" s="110"/>
    </row>
    <row r="1667" spans="3:4" ht="12.75">
      <c r="C1667" s="75"/>
      <c r="D1667" s="110"/>
    </row>
    <row r="1668" spans="3:4" ht="12.75">
      <c r="C1668" s="75"/>
      <c r="D1668" s="110"/>
    </row>
    <row r="1669" spans="3:4" ht="12.75">
      <c r="C1669" s="75"/>
      <c r="D1669" s="110"/>
    </row>
    <row r="1670" spans="3:4" ht="12.75">
      <c r="C1670" s="75"/>
      <c r="D1670" s="110"/>
    </row>
    <row r="1671" spans="3:4" ht="12.75">
      <c r="C1671" s="75"/>
      <c r="D1671" s="110"/>
    </row>
    <row r="1672" spans="3:4" ht="12.75">
      <c r="C1672" s="75"/>
      <c r="D1672" s="110"/>
    </row>
    <row r="1673" spans="3:4" ht="12.75">
      <c r="C1673" s="75"/>
      <c r="D1673" s="110"/>
    </row>
    <row r="1674" spans="3:4" ht="12.75">
      <c r="C1674" s="75"/>
      <c r="D1674" s="110"/>
    </row>
    <row r="1675" spans="3:4" ht="12.75">
      <c r="C1675" s="75"/>
      <c r="D1675" s="110"/>
    </row>
    <row r="1676" spans="3:4" ht="12.75">
      <c r="C1676" s="75"/>
      <c r="D1676" s="110"/>
    </row>
    <row r="1677" spans="3:4" ht="12.75">
      <c r="C1677" s="75"/>
      <c r="D1677" s="110"/>
    </row>
    <row r="1678" spans="3:4" ht="12.75">
      <c r="C1678" s="75"/>
      <c r="D1678" s="110"/>
    </row>
    <row r="1679" spans="3:4" ht="12.75">
      <c r="C1679" s="75"/>
      <c r="D1679" s="110"/>
    </row>
    <row r="1680" spans="3:4" ht="12.75">
      <c r="C1680" s="75"/>
      <c r="D1680" s="110"/>
    </row>
    <row r="1681" spans="3:4" ht="12.75">
      <c r="C1681" s="75"/>
      <c r="D1681" s="110"/>
    </row>
    <row r="1682" spans="3:4" ht="12.75">
      <c r="C1682" s="75"/>
      <c r="D1682" s="110"/>
    </row>
    <row r="1683" spans="3:4" ht="12.75">
      <c r="C1683" s="75"/>
      <c r="D1683" s="110"/>
    </row>
    <row r="1684" spans="3:4" ht="12.75">
      <c r="C1684" s="75"/>
      <c r="D1684" s="110"/>
    </row>
    <row r="1685" spans="3:4" ht="12.75">
      <c r="C1685" s="75"/>
      <c r="D1685" s="110"/>
    </row>
    <row r="1686" spans="3:4" ht="12.75">
      <c r="C1686" s="75"/>
      <c r="D1686" s="110"/>
    </row>
    <row r="1687" spans="3:4" ht="12.75">
      <c r="C1687" s="75"/>
      <c r="D1687" s="110"/>
    </row>
    <row r="1688" spans="3:4" ht="12.75">
      <c r="C1688" s="75"/>
      <c r="D1688" s="110"/>
    </row>
    <row r="1689" spans="3:4" ht="12.75">
      <c r="C1689" s="75"/>
      <c r="D1689" s="110"/>
    </row>
    <row r="1690" spans="3:4" ht="12.75">
      <c r="C1690" s="75"/>
      <c r="D1690" s="110"/>
    </row>
    <row r="1691" spans="3:4" ht="12.75">
      <c r="C1691" s="75"/>
      <c r="D1691" s="110"/>
    </row>
    <row r="1692" spans="3:4" ht="12.75">
      <c r="C1692" s="75"/>
      <c r="D1692" s="110"/>
    </row>
    <row r="1693" spans="3:4" ht="12.75">
      <c r="C1693" s="75"/>
      <c r="D1693" s="110"/>
    </row>
    <row r="1694" spans="3:4" ht="12.75">
      <c r="C1694" s="75"/>
      <c r="D1694" s="110"/>
    </row>
    <row r="1695" spans="3:4" ht="12.75">
      <c r="C1695" s="75"/>
      <c r="D1695" s="110"/>
    </row>
    <row r="1696" spans="3:4" ht="12.75">
      <c r="C1696" s="75"/>
      <c r="D1696" s="110"/>
    </row>
    <row r="1697" spans="3:4" ht="12.75">
      <c r="C1697" s="75"/>
      <c r="D1697" s="110"/>
    </row>
    <row r="1698" spans="3:4" ht="12.75">
      <c r="C1698" s="75"/>
      <c r="D1698" s="110"/>
    </row>
    <row r="1699" spans="3:4" ht="12.75">
      <c r="C1699" s="75"/>
      <c r="D1699" s="110"/>
    </row>
    <row r="1700" spans="3:4" ht="12.75">
      <c r="C1700" s="75"/>
      <c r="D1700" s="110"/>
    </row>
    <row r="1701" spans="3:4" ht="12.75">
      <c r="C1701" s="75"/>
      <c r="D1701" s="110"/>
    </row>
    <row r="1702" spans="3:4" ht="12.75">
      <c r="C1702" s="75"/>
      <c r="D1702" s="110"/>
    </row>
    <row r="1703" spans="3:4" ht="12.75">
      <c r="C1703" s="75"/>
      <c r="D1703" s="110"/>
    </row>
    <row r="1704" spans="3:4" ht="12.75">
      <c r="C1704" s="75"/>
      <c r="D1704" s="110"/>
    </row>
    <row r="1705" spans="3:4" ht="12.75">
      <c r="C1705" s="75"/>
      <c r="D1705" s="110"/>
    </row>
    <row r="1706" spans="3:4" ht="12.75">
      <c r="C1706" s="75"/>
      <c r="D1706" s="110"/>
    </row>
    <row r="1707" spans="3:4" ht="12.75">
      <c r="C1707" s="75"/>
      <c r="D1707" s="110"/>
    </row>
    <row r="1708" spans="3:4" ht="12.75">
      <c r="C1708" s="75"/>
      <c r="D1708" s="110"/>
    </row>
    <row r="1709" spans="3:4" ht="12.75">
      <c r="C1709" s="75"/>
      <c r="D1709" s="110"/>
    </row>
    <row r="1710" spans="3:4" ht="12.75">
      <c r="C1710" s="75"/>
      <c r="D1710" s="110"/>
    </row>
    <row r="1711" spans="3:4" ht="12.75">
      <c r="C1711" s="75"/>
      <c r="D1711" s="110"/>
    </row>
    <row r="1712" spans="3:4" ht="12.75">
      <c r="C1712" s="75"/>
      <c r="D1712" s="110"/>
    </row>
    <row r="1713" spans="3:4" ht="12.75">
      <c r="C1713" s="75"/>
      <c r="D1713" s="110"/>
    </row>
    <row r="1714" spans="3:4" ht="12.75">
      <c r="C1714" s="75"/>
      <c r="D1714" s="110"/>
    </row>
    <row r="1715" spans="3:4" ht="12.75">
      <c r="C1715" s="75"/>
      <c r="D1715" s="110"/>
    </row>
    <row r="1716" spans="3:4" ht="12.75">
      <c r="C1716" s="75"/>
      <c r="D1716" s="110"/>
    </row>
    <row r="1717" spans="3:4" ht="12.75">
      <c r="C1717" s="75"/>
      <c r="D1717" s="110"/>
    </row>
    <row r="1718" spans="3:4" ht="12.75">
      <c r="C1718" s="75"/>
      <c r="D1718" s="110"/>
    </row>
    <row r="1719" spans="3:4" ht="12.75">
      <c r="C1719" s="75"/>
      <c r="D1719" s="110"/>
    </row>
    <row r="1720" spans="3:4" ht="12.75">
      <c r="C1720" s="75"/>
      <c r="D1720" s="110"/>
    </row>
    <row r="1721" spans="3:4" ht="12.75">
      <c r="C1721" s="75"/>
      <c r="D1721" s="110"/>
    </row>
    <row r="1722" spans="3:4" ht="12.75">
      <c r="C1722" s="75"/>
      <c r="D1722" s="110"/>
    </row>
    <row r="1723" spans="3:4" ht="12.75">
      <c r="C1723" s="75"/>
      <c r="D1723" s="110"/>
    </row>
    <row r="1724" spans="3:4" ht="12.75">
      <c r="C1724" s="75"/>
      <c r="D1724" s="110"/>
    </row>
    <row r="1725" spans="3:4" ht="12.75">
      <c r="C1725" s="75"/>
      <c r="D1725" s="110"/>
    </row>
    <row r="1726" spans="3:4" ht="12.75">
      <c r="C1726" s="75"/>
      <c r="D1726" s="110"/>
    </row>
    <row r="1727" spans="3:4" ht="12.75">
      <c r="C1727" s="75"/>
      <c r="D1727" s="110"/>
    </row>
    <row r="1728" spans="3:4" ht="12.75">
      <c r="C1728" s="75"/>
      <c r="D1728" s="110"/>
    </row>
    <row r="1729" spans="3:4" ht="12.75">
      <c r="C1729" s="75"/>
      <c r="D1729" s="110"/>
    </row>
    <row r="1730" spans="3:4" ht="12.75">
      <c r="C1730" s="75"/>
      <c r="D1730" s="110"/>
    </row>
    <row r="1731" spans="3:4" ht="12.75">
      <c r="C1731" s="75"/>
      <c r="D1731" s="110"/>
    </row>
    <row r="1732" spans="3:4" ht="12.75">
      <c r="C1732" s="75"/>
      <c r="D1732" s="110"/>
    </row>
    <row r="1733" spans="3:4" ht="12.75">
      <c r="C1733" s="75"/>
      <c r="D1733" s="110"/>
    </row>
    <row r="1734" spans="3:4" ht="12.75">
      <c r="C1734" s="75"/>
      <c r="D1734" s="110"/>
    </row>
    <row r="1735" spans="3:4" ht="12.75">
      <c r="C1735" s="75"/>
      <c r="D1735" s="110"/>
    </row>
    <row r="1736" spans="3:4" ht="12.75">
      <c r="C1736" s="75"/>
      <c r="D1736" s="110"/>
    </row>
    <row r="1737" spans="3:4" ht="12.75">
      <c r="C1737" s="75"/>
      <c r="D1737" s="110"/>
    </row>
    <row r="1738" spans="3:4" ht="12.75">
      <c r="C1738" s="75"/>
      <c r="D1738" s="110"/>
    </row>
    <row r="1739" spans="3:4" ht="12.75">
      <c r="C1739" s="75"/>
      <c r="D1739" s="110"/>
    </row>
    <row r="1740" spans="3:4" ht="12.75">
      <c r="C1740" s="75"/>
      <c r="D1740" s="110"/>
    </row>
    <row r="1741" spans="3:4" ht="12.75">
      <c r="C1741" s="75"/>
      <c r="D1741" s="110"/>
    </row>
    <row r="1742" spans="3:4" ht="12.75">
      <c r="C1742" s="75"/>
      <c r="D1742" s="110"/>
    </row>
    <row r="1743" spans="3:4" ht="12.75">
      <c r="C1743" s="75"/>
      <c r="D1743" s="110"/>
    </row>
    <row r="1744" spans="3:4" ht="12.75">
      <c r="C1744" s="75"/>
      <c r="D1744" s="110"/>
    </row>
    <row r="1745" spans="3:4" ht="12.75">
      <c r="C1745" s="75"/>
      <c r="D1745" s="110"/>
    </row>
    <row r="1746" spans="3:4" ht="12.75">
      <c r="C1746" s="75"/>
      <c r="D1746" s="110"/>
    </row>
    <row r="1747" spans="3:4" ht="12.75">
      <c r="C1747" s="75"/>
      <c r="D1747" s="110"/>
    </row>
    <row r="1748" spans="3:4" ht="12.75">
      <c r="C1748" s="75"/>
      <c r="D1748" s="110"/>
    </row>
    <row r="1749" spans="3:4" ht="12.75">
      <c r="C1749" s="75"/>
      <c r="D1749" s="110"/>
    </row>
    <row r="1750" spans="3:4" ht="12.75">
      <c r="C1750" s="75"/>
      <c r="D1750" s="110"/>
    </row>
    <row r="1751" spans="3:4" ht="12.75">
      <c r="C1751" s="75"/>
      <c r="D1751" s="110"/>
    </row>
    <row r="1752" spans="3:4" ht="12.75">
      <c r="C1752" s="75"/>
      <c r="D1752" s="110"/>
    </row>
    <row r="1753" spans="3:4" ht="12.75">
      <c r="C1753" s="75"/>
      <c r="D1753" s="110"/>
    </row>
    <row r="1754" spans="3:4" ht="12.75">
      <c r="C1754" s="75"/>
      <c r="D1754" s="110"/>
    </row>
    <row r="1755" spans="3:4" ht="12.75">
      <c r="C1755" s="75"/>
      <c r="D1755" s="110"/>
    </row>
    <row r="1756" spans="3:4" ht="12.75">
      <c r="C1756" s="75"/>
      <c r="D1756" s="110"/>
    </row>
    <row r="1757" spans="3:4" ht="12.75">
      <c r="C1757" s="75"/>
      <c r="D1757" s="110"/>
    </row>
    <row r="1758" spans="3:4" ht="12.75">
      <c r="C1758" s="75"/>
      <c r="D1758" s="110"/>
    </row>
    <row r="1759" spans="3:4" ht="12.75">
      <c r="C1759" s="75"/>
      <c r="D1759" s="110"/>
    </row>
    <row r="1760" spans="3:4" ht="12.75">
      <c r="C1760" s="75"/>
      <c r="D1760" s="110"/>
    </row>
    <row r="1761" spans="3:4" ht="12.75">
      <c r="C1761" s="75"/>
      <c r="D1761" s="110"/>
    </row>
    <row r="1762" spans="3:4" ht="12.75">
      <c r="C1762" s="75"/>
      <c r="D1762" s="110"/>
    </row>
    <row r="1763" spans="3:4" ht="12.75">
      <c r="C1763" s="75"/>
      <c r="D1763" s="110"/>
    </row>
    <row r="1764" spans="3:4" ht="12.75">
      <c r="C1764" s="75"/>
      <c r="D1764" s="110"/>
    </row>
    <row r="1765" spans="3:4" ht="12.75">
      <c r="C1765" s="75"/>
      <c r="D1765" s="110"/>
    </row>
    <row r="1766" spans="3:4" ht="12.75">
      <c r="C1766" s="75"/>
      <c r="D1766" s="110"/>
    </row>
    <row r="1767" spans="3:4" ht="12.75">
      <c r="C1767" s="75"/>
      <c r="D1767" s="110"/>
    </row>
    <row r="1768" spans="3:4" ht="12.75">
      <c r="C1768" s="75"/>
      <c r="D1768" s="110"/>
    </row>
    <row r="1769" spans="3:4" ht="12.75">
      <c r="C1769" s="75"/>
      <c r="D1769" s="110"/>
    </row>
    <row r="1770" spans="3:4" ht="12.75">
      <c r="C1770" s="75"/>
      <c r="D1770" s="110"/>
    </row>
    <row r="1771" spans="3:4" ht="12.75">
      <c r="C1771" s="75"/>
      <c r="D1771" s="110"/>
    </row>
    <row r="1772" spans="3:4" ht="12.75">
      <c r="C1772" s="75"/>
      <c r="D1772" s="110"/>
    </row>
    <row r="1773" spans="3:4" ht="12.75">
      <c r="C1773" s="75"/>
      <c r="D1773" s="110"/>
    </row>
    <row r="1774" spans="3:4" ht="12.75">
      <c r="C1774" s="75"/>
      <c r="D1774" s="110"/>
    </row>
    <row r="1775" spans="3:4" ht="12.75">
      <c r="C1775" s="75"/>
      <c r="D1775" s="110"/>
    </row>
    <row r="1776" spans="3:4" ht="12.75">
      <c r="C1776" s="75"/>
      <c r="D1776" s="110"/>
    </row>
    <row r="1777" spans="3:4" ht="12.75">
      <c r="C1777" s="75"/>
      <c r="D1777" s="110"/>
    </row>
    <row r="1778" spans="3:4" ht="12.75">
      <c r="C1778" s="75"/>
      <c r="D1778" s="110"/>
    </row>
    <row r="1779" spans="3:4" ht="12.75">
      <c r="C1779" s="75"/>
      <c r="D1779" s="110"/>
    </row>
    <row r="1780" spans="3:4" ht="12.75">
      <c r="C1780" s="75"/>
      <c r="D1780" s="110"/>
    </row>
    <row r="1781" spans="3:4" ht="12.75">
      <c r="C1781" s="75"/>
      <c r="D1781" s="110"/>
    </row>
    <row r="1782" spans="3:4" ht="12.75">
      <c r="C1782" s="75"/>
      <c r="D1782" s="110"/>
    </row>
    <row r="1783" spans="3:4" ht="12.75">
      <c r="C1783" s="75"/>
      <c r="D1783" s="110"/>
    </row>
    <row r="1784" spans="3:4" ht="12.75">
      <c r="C1784" s="75"/>
      <c r="D1784" s="110"/>
    </row>
    <row r="1785" spans="3:4" ht="12.75">
      <c r="C1785" s="75"/>
      <c r="D1785" s="110"/>
    </row>
    <row r="1786" spans="3:4" ht="12.75">
      <c r="C1786" s="75"/>
      <c r="D1786" s="110"/>
    </row>
    <row r="1787" spans="3:4" ht="12.75">
      <c r="C1787" s="75"/>
      <c r="D1787" s="110"/>
    </row>
    <row r="1788" spans="3:4" ht="12.75">
      <c r="C1788" s="75"/>
      <c r="D1788" s="110"/>
    </row>
    <row r="1789" spans="3:4" ht="12.75">
      <c r="C1789" s="75"/>
      <c r="D1789" s="110"/>
    </row>
    <row r="1790" spans="3:4" ht="12.75">
      <c r="C1790" s="75"/>
      <c r="D1790" s="110"/>
    </row>
    <row r="1791" spans="3:4" ht="12.75">
      <c r="C1791" s="75"/>
      <c r="D1791" s="110"/>
    </row>
    <row r="1792" spans="3:4" ht="12.75">
      <c r="C1792" s="75"/>
      <c r="D1792" s="110"/>
    </row>
    <row r="1793" spans="3:4" ht="12.75">
      <c r="C1793" s="75"/>
      <c r="D1793" s="110"/>
    </row>
    <row r="1794" spans="3:4" ht="12.75">
      <c r="C1794" s="75"/>
      <c r="D1794" s="110"/>
    </row>
    <row r="1795" spans="3:4" ht="12.75">
      <c r="C1795" s="75"/>
      <c r="D1795" s="110"/>
    </row>
    <row r="1796" spans="3:4" ht="12.75">
      <c r="C1796" s="75"/>
      <c r="D1796" s="110"/>
    </row>
    <row r="1797" spans="3:4" ht="12.75">
      <c r="C1797" s="75"/>
      <c r="D1797" s="110"/>
    </row>
    <row r="1798" spans="3:4" ht="12.75">
      <c r="C1798" s="75"/>
      <c r="D1798" s="110"/>
    </row>
    <row r="1799" spans="3:4" ht="12.75">
      <c r="C1799" s="75"/>
      <c r="D1799" s="110"/>
    </row>
    <row r="1800" spans="3:4" ht="12.75">
      <c r="C1800" s="75"/>
      <c r="D1800" s="110"/>
    </row>
    <row r="1801" spans="3:4" ht="12.75">
      <c r="C1801" s="75"/>
      <c r="D1801" s="110"/>
    </row>
    <row r="1802" spans="3:4" ht="12.75">
      <c r="C1802" s="75"/>
      <c r="D1802" s="110"/>
    </row>
    <row r="1803" spans="3:4" ht="12.75">
      <c r="C1803" s="75"/>
      <c r="D1803" s="110"/>
    </row>
    <row r="1804" spans="3:4" ht="12.75">
      <c r="C1804" s="75"/>
      <c r="D1804" s="110"/>
    </row>
    <row r="1805" spans="3:4" ht="12.75">
      <c r="C1805" s="75"/>
      <c r="D1805" s="110"/>
    </row>
    <row r="1806" spans="3:4" ht="12.75">
      <c r="C1806" s="75"/>
      <c r="D1806" s="110"/>
    </row>
    <row r="1807" spans="3:4" ht="12.75">
      <c r="C1807" s="75"/>
      <c r="D1807" s="110"/>
    </row>
    <row r="1808" spans="3:4" ht="12.75">
      <c r="C1808" s="75"/>
      <c r="D1808" s="110"/>
    </row>
    <row r="1809" spans="3:4" ht="12.75">
      <c r="C1809" s="75"/>
      <c r="D1809" s="110"/>
    </row>
    <row r="1810" spans="3:4" ht="12.75">
      <c r="C1810" s="75"/>
      <c r="D1810" s="110"/>
    </row>
    <row r="1811" spans="3:4" ht="12.75">
      <c r="C1811" s="75"/>
      <c r="D1811" s="110"/>
    </row>
    <row r="1812" spans="3:4" ht="12.75">
      <c r="C1812" s="75"/>
      <c r="D1812" s="110"/>
    </row>
    <row r="1813" spans="3:4" ht="12.75">
      <c r="C1813" s="75"/>
      <c r="D1813" s="110"/>
    </row>
    <row r="1814" spans="3:4" ht="12.75">
      <c r="C1814" s="75"/>
      <c r="D1814" s="110"/>
    </row>
    <row r="1815" spans="3:4" ht="12.75">
      <c r="C1815" s="75"/>
      <c r="D1815" s="110"/>
    </row>
    <row r="1816" spans="3:4" ht="12.75">
      <c r="C1816" s="75"/>
      <c r="D1816" s="110"/>
    </row>
    <row r="1817" spans="3:4" ht="12.75">
      <c r="C1817" s="75"/>
      <c r="D1817" s="110"/>
    </row>
    <row r="1818" spans="3:4" ht="12.75">
      <c r="C1818" s="75"/>
      <c r="D1818" s="110"/>
    </row>
    <row r="1819" spans="3:4" ht="12.75">
      <c r="C1819" s="75"/>
      <c r="D1819" s="110"/>
    </row>
    <row r="1820" spans="3:4" ht="12.75">
      <c r="C1820" s="75"/>
      <c r="D1820" s="110"/>
    </row>
    <row r="1821" spans="3:4" ht="12.75">
      <c r="C1821" s="75"/>
      <c r="D1821" s="110"/>
    </row>
    <row r="1822" spans="3:4" ht="12.75">
      <c r="C1822" s="75"/>
      <c r="D1822" s="110"/>
    </row>
    <row r="1823" spans="3:4" ht="12.75">
      <c r="C1823" s="75"/>
      <c r="D1823" s="110"/>
    </row>
    <row r="1824" spans="3:4" ht="12.75">
      <c r="C1824" s="75"/>
      <c r="D1824" s="110"/>
    </row>
    <row r="1825" spans="3:4" ht="12.75">
      <c r="C1825" s="75"/>
      <c r="D1825" s="110"/>
    </row>
    <row r="1826" spans="3:4" ht="12.75">
      <c r="C1826" s="75"/>
      <c r="D1826" s="110"/>
    </row>
    <row r="1827" spans="3:4" ht="12.75">
      <c r="C1827" s="75"/>
      <c r="D1827" s="110"/>
    </row>
    <row r="1828" spans="3:4" ht="12.75">
      <c r="C1828" s="75"/>
      <c r="D1828" s="110"/>
    </row>
    <row r="1829" spans="3:4" ht="12.75">
      <c r="C1829" s="75"/>
      <c r="D1829" s="110"/>
    </row>
    <row r="1830" spans="3:4" ht="12.75">
      <c r="C1830" s="75"/>
      <c r="D1830" s="110"/>
    </row>
    <row r="1831" spans="3:4" ht="12.75">
      <c r="C1831" s="75"/>
      <c r="D1831" s="110"/>
    </row>
    <row r="1832" spans="3:4" ht="12.75">
      <c r="C1832" s="75"/>
      <c r="D1832" s="110"/>
    </row>
    <row r="1833" spans="3:4" ht="12.75">
      <c r="C1833" s="75"/>
      <c r="D1833" s="110"/>
    </row>
    <row r="1834" spans="3:4" ht="12.75">
      <c r="C1834" s="75"/>
      <c r="D1834" s="110"/>
    </row>
    <row r="1835" spans="3:4" ht="12.75">
      <c r="C1835" s="75"/>
      <c r="D1835" s="110"/>
    </row>
    <row r="1836" spans="3:4" ht="12.75">
      <c r="C1836" s="75"/>
      <c r="D1836" s="110"/>
    </row>
    <row r="1837" spans="3:4" ht="12.75">
      <c r="C1837" s="75"/>
      <c r="D1837" s="110"/>
    </row>
    <row r="1838" spans="3:4" ht="12.75">
      <c r="C1838" s="75"/>
      <c r="D1838" s="110"/>
    </row>
    <row r="1839" spans="3:4" ht="12.75">
      <c r="C1839" s="75"/>
      <c r="D1839" s="110"/>
    </row>
    <row r="1840" spans="3:4" ht="12.75">
      <c r="C1840" s="75"/>
      <c r="D1840" s="110"/>
    </row>
    <row r="1841" spans="3:4" ht="12.75">
      <c r="C1841" s="75"/>
      <c r="D1841" s="110"/>
    </row>
    <row r="1842" spans="3:4" ht="12.75">
      <c r="C1842" s="75"/>
      <c r="D1842" s="110"/>
    </row>
    <row r="1843" spans="3:4" ht="12.75">
      <c r="C1843" s="75"/>
      <c r="D1843" s="110"/>
    </row>
    <row r="1844" spans="3:4" ht="12.75">
      <c r="C1844" s="75"/>
      <c r="D1844" s="110"/>
    </row>
    <row r="1845" spans="3:4" ht="12.75">
      <c r="C1845" s="75"/>
      <c r="D1845" s="110"/>
    </row>
    <row r="1846" spans="3:4" ht="12.75">
      <c r="C1846" s="75"/>
      <c r="D1846" s="110"/>
    </row>
    <row r="1847" spans="3:4" ht="12.75">
      <c r="C1847" s="75"/>
      <c r="D1847" s="110"/>
    </row>
    <row r="1848" spans="3:4" ht="12.75">
      <c r="C1848" s="75"/>
      <c r="D1848" s="110"/>
    </row>
    <row r="1849" spans="3:4" ht="12.75">
      <c r="C1849" s="75"/>
      <c r="D1849" s="110"/>
    </row>
    <row r="1850" spans="3:4" ht="12.75">
      <c r="C1850" s="75"/>
      <c r="D1850" s="110"/>
    </row>
    <row r="1851" spans="3:4" ht="12.75">
      <c r="C1851" s="75"/>
      <c r="D1851" s="110"/>
    </row>
    <row r="1852" spans="3:4" ht="12.75">
      <c r="C1852" s="75"/>
      <c r="D1852" s="110"/>
    </row>
    <row r="1853" spans="3:4" ht="12.75">
      <c r="C1853" s="75"/>
      <c r="D1853" s="110"/>
    </row>
    <row r="1854" spans="3:4" ht="12.75">
      <c r="C1854" s="75"/>
      <c r="D1854" s="110"/>
    </row>
    <row r="1855" spans="3:4" ht="12.75">
      <c r="C1855" s="75"/>
      <c r="D1855" s="110"/>
    </row>
    <row r="1856" spans="3:4" ht="12.75">
      <c r="C1856" s="75"/>
      <c r="D1856" s="110"/>
    </row>
    <row r="1857" spans="3:4" ht="12.75">
      <c r="C1857" s="75"/>
      <c r="D1857" s="110"/>
    </row>
    <row r="1858" spans="3:4" ht="12.75">
      <c r="C1858" s="75"/>
      <c r="D1858" s="110"/>
    </row>
    <row r="1859" spans="3:4" ht="12.75">
      <c r="C1859" s="75"/>
      <c r="D1859" s="110"/>
    </row>
    <row r="1860" spans="3:4" ht="12.75">
      <c r="C1860" s="75"/>
      <c r="D1860" s="110"/>
    </row>
    <row r="1861" spans="3:4" ht="12.75">
      <c r="C1861" s="75"/>
      <c r="D1861" s="110"/>
    </row>
    <row r="1862" spans="3:4" ht="12.75">
      <c r="C1862" s="75"/>
      <c r="D1862" s="110"/>
    </row>
    <row r="1863" spans="3:4" ht="12.75">
      <c r="C1863" s="75"/>
      <c r="D1863" s="110"/>
    </row>
    <row r="1864" spans="3:4" ht="12.75">
      <c r="C1864" s="75"/>
      <c r="D1864" s="110"/>
    </row>
    <row r="1865" spans="3:4" ht="12.75">
      <c r="C1865" s="75"/>
      <c r="D1865" s="110"/>
    </row>
    <row r="1866" spans="3:4" ht="12.75">
      <c r="C1866" s="75"/>
      <c r="D1866" s="110"/>
    </row>
    <row r="1867" spans="3:4" ht="12.75">
      <c r="C1867" s="75"/>
      <c r="D1867" s="110"/>
    </row>
    <row r="1868" spans="3:4" ht="12.75">
      <c r="C1868" s="75"/>
      <c r="D1868" s="110"/>
    </row>
    <row r="1869" spans="3:4" ht="12.75">
      <c r="C1869" s="75"/>
      <c r="D1869" s="110"/>
    </row>
    <row r="1870" spans="3:4" ht="12.75">
      <c r="C1870" s="75"/>
      <c r="D1870" s="110"/>
    </row>
    <row r="1871" spans="3:4" ht="12.75">
      <c r="C1871" s="75"/>
      <c r="D1871" s="110"/>
    </row>
    <row r="1872" spans="3:4" ht="12.75">
      <c r="C1872" s="75"/>
      <c r="D1872" s="110"/>
    </row>
    <row r="1873" spans="3:4" ht="12.75">
      <c r="C1873" s="75"/>
      <c r="D1873" s="110"/>
    </row>
    <row r="1874" spans="3:4" ht="12.75">
      <c r="C1874" s="75"/>
      <c r="D1874" s="110"/>
    </row>
    <row r="1875" spans="3:4" ht="12.75">
      <c r="C1875" s="75"/>
      <c r="D1875" s="110"/>
    </row>
    <row r="1876" spans="3:4" ht="12.75">
      <c r="C1876" s="75"/>
      <c r="D1876" s="110"/>
    </row>
    <row r="1877" spans="3:4" ht="12.75">
      <c r="C1877" s="75"/>
      <c r="D1877" s="110"/>
    </row>
    <row r="1878" spans="3:4" ht="12.75">
      <c r="C1878" s="75"/>
      <c r="D1878" s="110"/>
    </row>
    <row r="1879" spans="3:4" ht="12.75">
      <c r="C1879" s="75"/>
      <c r="D1879" s="110"/>
    </row>
    <row r="1880" spans="3:4" ht="12.75">
      <c r="C1880" s="75"/>
      <c r="D1880" s="110"/>
    </row>
    <row r="1881" spans="3:4" ht="12.75">
      <c r="C1881" s="75"/>
      <c r="D1881" s="110"/>
    </row>
    <row r="1882" spans="3:4" ht="12.75">
      <c r="C1882" s="75"/>
      <c r="D1882" s="110"/>
    </row>
    <row r="1883" spans="3:4" ht="12.75">
      <c r="C1883" s="75"/>
      <c r="D1883" s="110"/>
    </row>
    <row r="1884" spans="3:4" ht="12.75">
      <c r="C1884" s="75"/>
      <c r="D1884" s="110"/>
    </row>
    <row r="1885" spans="3:4" ht="12.75">
      <c r="C1885" s="75"/>
      <c r="D1885" s="110"/>
    </row>
    <row r="1886" spans="3:4" ht="12.75">
      <c r="C1886" s="75"/>
      <c r="D1886" s="110"/>
    </row>
    <row r="1887" spans="3:4" ht="12.75">
      <c r="C1887" s="75"/>
      <c r="D1887" s="110"/>
    </row>
    <row r="1888" spans="3:4" ht="12.75">
      <c r="C1888" s="75"/>
      <c r="D1888" s="110"/>
    </row>
    <row r="1889" spans="3:4" ht="12.75">
      <c r="C1889" s="75"/>
      <c r="D1889" s="110"/>
    </row>
    <row r="1890" spans="3:4" ht="12.75">
      <c r="C1890" s="75"/>
      <c r="D1890" s="110"/>
    </row>
    <row r="1891" spans="3:4" ht="12.75">
      <c r="C1891" s="75"/>
      <c r="D1891" s="110"/>
    </row>
    <row r="1892" spans="3:4" ht="12.75">
      <c r="C1892" s="75"/>
      <c r="D1892" s="110"/>
    </row>
    <row r="1893" spans="3:4" ht="12.75">
      <c r="C1893" s="75"/>
      <c r="D1893" s="110"/>
    </row>
    <row r="1894" spans="3:4" ht="12.75">
      <c r="C1894" s="75"/>
      <c r="D1894" s="110"/>
    </row>
    <row r="1895" spans="3:4" ht="12.75">
      <c r="C1895" s="75"/>
      <c r="D1895" s="110"/>
    </row>
    <row r="1896" spans="3:4" ht="12.75">
      <c r="C1896" s="75"/>
      <c r="D1896" s="110"/>
    </row>
    <row r="1897" spans="3:4" ht="12.75">
      <c r="C1897" s="75"/>
      <c r="D1897" s="110"/>
    </row>
    <row r="1898" spans="3:4" ht="12.75">
      <c r="C1898" s="75"/>
      <c r="D1898" s="110"/>
    </row>
    <row r="1899" spans="3:4" ht="12.75">
      <c r="C1899" s="75"/>
      <c r="D1899" s="110"/>
    </row>
    <row r="1900" spans="3:4" ht="12.75">
      <c r="C1900" s="75"/>
      <c r="D1900" s="110"/>
    </row>
    <row r="1901" spans="3:4" ht="12.75">
      <c r="C1901" s="75"/>
      <c r="D1901" s="110"/>
    </row>
    <row r="1902" spans="3:4" ht="12.75">
      <c r="C1902" s="75"/>
      <c r="D1902" s="110"/>
    </row>
    <row r="1903" spans="3:4" ht="12.75">
      <c r="C1903" s="75"/>
      <c r="D1903" s="110"/>
    </row>
    <row r="1904" spans="3:4" ht="12.75">
      <c r="C1904" s="75"/>
      <c r="D1904" s="110"/>
    </row>
    <row r="1905" spans="3:4" ht="12.75">
      <c r="C1905" s="75"/>
      <c r="D1905" s="110"/>
    </row>
    <row r="1906" spans="3:4" ht="12.75">
      <c r="C1906" s="75"/>
      <c r="D1906" s="110"/>
    </row>
    <row r="1907" spans="3:4" ht="12.75">
      <c r="C1907" s="75"/>
      <c r="D1907" s="110"/>
    </row>
    <row r="1908" spans="3:4" ht="12.75">
      <c r="C1908" s="75"/>
      <c r="D1908" s="110"/>
    </row>
    <row r="1909" spans="3:4" ht="12.75">
      <c r="C1909" s="75"/>
      <c r="D1909" s="110"/>
    </row>
    <row r="1910" spans="3:4" ht="12.75">
      <c r="C1910" s="75"/>
      <c r="D1910" s="110"/>
    </row>
    <row r="1911" spans="3:4" ht="12.75">
      <c r="C1911" s="75"/>
      <c r="D1911" s="110"/>
    </row>
    <row r="1912" spans="3:4" ht="12.75">
      <c r="C1912" s="75"/>
      <c r="D1912" s="110"/>
    </row>
    <row r="1913" spans="3:4" ht="12.75">
      <c r="C1913" s="75"/>
      <c r="D1913" s="110"/>
    </row>
    <row r="1914" spans="3:4" ht="12.75">
      <c r="C1914" s="75"/>
      <c r="D1914" s="110"/>
    </row>
    <row r="1915" spans="3:4" ht="12.75">
      <c r="C1915" s="75"/>
      <c r="D1915" s="110"/>
    </row>
    <row r="1916" spans="3:4" ht="12.75">
      <c r="C1916" s="75"/>
      <c r="D1916" s="110"/>
    </row>
    <row r="1917" spans="3:4" ht="12.75">
      <c r="C1917" s="75"/>
      <c r="D1917" s="110"/>
    </row>
    <row r="1918" spans="3:4" ht="12.75">
      <c r="C1918" s="75"/>
      <c r="D1918" s="110"/>
    </row>
    <row r="1919" spans="3:4" ht="12.75">
      <c r="C1919" s="75"/>
      <c r="D1919" s="110"/>
    </row>
    <row r="1920" spans="3:4" ht="12.75">
      <c r="C1920" s="75"/>
      <c r="D1920" s="110"/>
    </row>
    <row r="1921" spans="3:4" ht="12.75">
      <c r="C1921" s="75"/>
      <c r="D1921" s="110"/>
    </row>
    <row r="1922" spans="3:4" ht="12.75">
      <c r="C1922" s="75"/>
      <c r="D1922" s="110"/>
    </row>
    <row r="1923" spans="3:4" ht="12.75">
      <c r="C1923" s="75"/>
      <c r="D1923" s="110"/>
    </row>
    <row r="1924" spans="3:4" ht="12.75">
      <c r="C1924" s="75"/>
      <c r="D1924" s="110"/>
    </row>
    <row r="1925" spans="3:4" ht="12.75">
      <c r="C1925" s="75"/>
      <c r="D1925" s="110"/>
    </row>
    <row r="1926" spans="3:4" ht="12.75">
      <c r="C1926" s="75"/>
      <c r="D1926" s="110"/>
    </row>
    <row r="1927" spans="3:4" ht="12.75">
      <c r="C1927" s="75"/>
      <c r="D1927" s="110"/>
    </row>
    <row r="1928" spans="3:4" ht="12.75">
      <c r="C1928" s="75"/>
      <c r="D1928" s="110"/>
    </row>
    <row r="1929" spans="3:4" ht="12.75">
      <c r="C1929" s="75"/>
      <c r="D1929" s="110"/>
    </row>
    <row r="1930" spans="3:4" ht="12.75">
      <c r="C1930" s="75"/>
      <c r="D1930" s="110"/>
    </row>
    <row r="1931" spans="3:4" ht="12.75">
      <c r="C1931" s="75"/>
      <c r="D1931" s="110"/>
    </row>
    <row r="1932" spans="3:4" ht="12.75">
      <c r="C1932" s="75"/>
      <c r="D1932" s="110"/>
    </row>
    <row r="1933" spans="3:4" ht="12.75">
      <c r="C1933" s="75"/>
      <c r="D1933" s="110"/>
    </row>
    <row r="1934" spans="3:4" ht="12.75">
      <c r="C1934" s="75"/>
      <c r="D1934" s="110"/>
    </row>
    <row r="1935" spans="3:4" ht="12.75">
      <c r="C1935" s="75"/>
      <c r="D1935" s="110"/>
    </row>
    <row r="1936" spans="3:4" ht="12.75">
      <c r="C1936" s="75"/>
      <c r="D1936" s="110"/>
    </row>
    <row r="1937" spans="3:4" ht="12.75">
      <c r="C1937" s="75"/>
      <c r="D1937" s="110"/>
    </row>
    <row r="1938" spans="3:4" ht="12.75">
      <c r="C1938" s="75"/>
      <c r="D1938" s="110"/>
    </row>
    <row r="1939" spans="3:4" ht="12.75">
      <c r="C1939" s="75"/>
      <c r="D1939" s="110"/>
    </row>
    <row r="1940" spans="3:4" ht="12.75">
      <c r="C1940" s="75"/>
      <c r="D1940" s="110"/>
    </row>
    <row r="1941" spans="3:4" ht="12.75">
      <c r="C1941" s="75"/>
      <c r="D1941" s="110"/>
    </row>
    <row r="1942" spans="3:4" ht="12.75">
      <c r="C1942" s="75"/>
      <c r="D1942" s="110"/>
    </row>
    <row r="1943" spans="3:4" ht="12.75">
      <c r="C1943" s="75"/>
      <c r="D1943" s="110"/>
    </row>
    <row r="1944" spans="3:4" ht="12.75">
      <c r="C1944" s="75"/>
      <c r="D1944" s="110"/>
    </row>
    <row r="1945" spans="3:4" ht="12.75">
      <c r="C1945" s="75"/>
      <c r="D1945" s="110"/>
    </row>
    <row r="1946" spans="3:4" ht="12.75">
      <c r="C1946" s="75"/>
      <c r="D1946" s="110"/>
    </row>
    <row r="1947" spans="3:4" ht="12.75">
      <c r="C1947" s="75"/>
      <c r="D1947" s="110"/>
    </row>
    <row r="1948" spans="3:4" ht="12.75">
      <c r="C1948" s="75"/>
      <c r="D1948" s="110"/>
    </row>
    <row r="1949" spans="3:4" ht="12.75">
      <c r="C1949" s="75"/>
      <c r="D1949" s="110"/>
    </row>
    <row r="1950" spans="3:4" ht="12.75">
      <c r="C1950" s="75"/>
      <c r="D1950" s="110"/>
    </row>
    <row r="1951" spans="3:4" ht="12.75">
      <c r="C1951" s="75"/>
      <c r="D1951" s="110"/>
    </row>
    <row r="1952" spans="3:4" ht="12.75">
      <c r="C1952" s="75"/>
      <c r="D1952" s="110"/>
    </row>
    <row r="1953" spans="3:4" ht="12.75">
      <c r="C1953" s="75"/>
      <c r="D1953" s="110"/>
    </row>
    <row r="1954" spans="3:4" ht="12.75">
      <c r="C1954" s="75"/>
      <c r="D1954" s="110"/>
    </row>
    <row r="1955" spans="3:4" ht="12.75">
      <c r="C1955" s="75"/>
      <c r="D1955" s="110"/>
    </row>
    <row r="1956" spans="3:4" ht="12.75">
      <c r="C1956" s="75"/>
      <c r="D1956" s="110"/>
    </row>
    <row r="1957" spans="3:4" ht="12.75">
      <c r="C1957" s="75"/>
      <c r="D1957" s="110"/>
    </row>
    <row r="1958" spans="3:4" ht="12.75">
      <c r="C1958" s="75"/>
      <c r="D1958" s="110"/>
    </row>
    <row r="1959" spans="3:4" ht="12.75">
      <c r="C1959" s="75"/>
      <c r="D1959" s="110"/>
    </row>
    <row r="1960" spans="3:4" ht="12.75">
      <c r="C1960" s="75"/>
      <c r="D1960" s="110"/>
    </row>
    <row r="1961" spans="3:4" ht="12.75">
      <c r="C1961" s="75"/>
      <c r="D1961" s="110"/>
    </row>
    <row r="1962" spans="3:4" ht="12.75">
      <c r="C1962" s="75"/>
      <c r="D1962" s="110"/>
    </row>
    <row r="1963" spans="3:4" ht="12.75">
      <c r="C1963" s="75"/>
      <c r="D1963" s="110"/>
    </row>
    <row r="1964" spans="3:4" ht="12.75">
      <c r="C1964" s="75"/>
      <c r="D1964" s="110"/>
    </row>
    <row r="1965" spans="3:4" ht="12.75">
      <c r="C1965" s="75"/>
      <c r="D1965" s="110"/>
    </row>
    <row r="1966" spans="3:4" ht="12.75">
      <c r="C1966" s="75"/>
      <c r="D1966" s="110"/>
    </row>
    <row r="1967" spans="3:4" ht="12.75">
      <c r="C1967" s="75"/>
      <c r="D1967" s="110"/>
    </row>
    <row r="1968" spans="3:4" ht="12.75">
      <c r="C1968" s="75"/>
      <c r="D1968" s="110"/>
    </row>
    <row r="1969" spans="3:4" ht="12.75">
      <c r="C1969" s="75"/>
      <c r="D1969" s="110"/>
    </row>
    <row r="1970" spans="3:4" ht="12.75">
      <c r="C1970" s="75"/>
      <c r="D1970" s="110"/>
    </row>
    <row r="1971" spans="3:4" ht="12.75">
      <c r="C1971" s="75"/>
      <c r="D1971" s="110"/>
    </row>
    <row r="1972" spans="3:4" ht="12.75">
      <c r="C1972" s="75"/>
      <c r="D1972" s="110"/>
    </row>
    <row r="1973" spans="3:4" ht="12.75">
      <c r="C1973" s="75"/>
      <c r="D1973" s="110"/>
    </row>
    <row r="1974" spans="3:4" ht="12.75">
      <c r="C1974" s="75"/>
      <c r="D1974" s="110"/>
    </row>
    <row r="1975" spans="3:4" ht="12.75">
      <c r="C1975" s="75"/>
      <c r="D1975" s="110"/>
    </row>
    <row r="1976" spans="3:4" ht="12.75">
      <c r="C1976" s="75"/>
      <c r="D1976" s="110"/>
    </row>
    <row r="1977" spans="3:4" ht="12.75">
      <c r="C1977" s="75"/>
      <c r="D1977" s="110"/>
    </row>
    <row r="1978" spans="3:4" ht="12.75">
      <c r="C1978" s="75"/>
      <c r="D1978" s="110"/>
    </row>
    <row r="1979" spans="3:4" ht="12.75">
      <c r="C1979" s="75"/>
      <c r="D1979" s="110"/>
    </row>
    <row r="1980" spans="3:4" ht="12.75">
      <c r="C1980" s="75"/>
      <c r="D1980" s="110"/>
    </row>
    <row r="1981" spans="3:4" ht="12.75">
      <c r="C1981" s="75"/>
      <c r="D1981" s="110"/>
    </row>
    <row r="1982" spans="3:4" ht="12.75">
      <c r="C1982" s="75"/>
      <c r="D1982" s="110"/>
    </row>
    <row r="1983" spans="3:4" ht="12.75">
      <c r="C1983" s="75"/>
      <c r="D1983" s="110"/>
    </row>
    <row r="1984" spans="3:4" ht="12.75">
      <c r="C1984" s="75"/>
      <c r="D1984" s="110"/>
    </row>
    <row r="1985" spans="3:4" ht="12.75">
      <c r="C1985" s="75"/>
      <c r="D1985" s="110"/>
    </row>
    <row r="1986" spans="3:4" ht="12.75">
      <c r="C1986" s="75"/>
      <c r="D1986" s="110"/>
    </row>
    <row r="1987" spans="3:4" ht="12.75">
      <c r="C1987" s="75"/>
      <c r="D1987" s="110"/>
    </row>
    <row r="1988" spans="3:4" ht="12.75">
      <c r="C1988" s="75"/>
      <c r="D1988" s="110"/>
    </row>
    <row r="1989" spans="3:4" ht="12.75">
      <c r="C1989" s="75"/>
      <c r="D1989" s="110"/>
    </row>
    <row r="1990" spans="3:4" ht="12.75">
      <c r="C1990" s="75"/>
      <c r="D1990" s="110"/>
    </row>
    <row r="1991" spans="3:4" ht="12.75">
      <c r="C1991" s="75"/>
      <c r="D1991" s="110"/>
    </row>
    <row r="1992" spans="3:4" ht="12.75">
      <c r="C1992" s="75"/>
      <c r="D1992" s="110"/>
    </row>
    <row r="1993" spans="3:4" ht="12.75">
      <c r="C1993" s="75"/>
      <c r="D1993" s="110"/>
    </row>
    <row r="1994" spans="3:4" ht="12.75">
      <c r="C1994" s="75"/>
      <c r="D1994" s="110"/>
    </row>
    <row r="1995" spans="3:4" ht="12.75">
      <c r="C1995" s="75"/>
      <c r="D1995" s="110"/>
    </row>
    <row r="1996" spans="3:4" ht="12.75">
      <c r="C1996" s="75"/>
      <c r="D1996" s="110"/>
    </row>
    <row r="1997" spans="3:4" ht="12.75">
      <c r="C1997" s="75"/>
      <c r="D1997" s="110"/>
    </row>
    <row r="1998" spans="3:4" ht="12.75">
      <c r="C1998" s="75"/>
      <c r="D1998" s="110"/>
    </row>
    <row r="1999" spans="3:4" ht="12.75">
      <c r="C1999" s="75"/>
      <c r="D1999" s="110"/>
    </row>
    <row r="2000" spans="3:4" ht="12.75">
      <c r="C2000" s="75"/>
      <c r="D2000" s="110"/>
    </row>
    <row r="2001" spans="3:4" ht="12.75">
      <c r="C2001" s="75"/>
      <c r="D2001" s="110"/>
    </row>
    <row r="2002" spans="3:4" ht="12.75">
      <c r="C2002" s="75"/>
      <c r="D2002" s="110"/>
    </row>
    <row r="2003" spans="3:4" ht="12.75">
      <c r="C2003" s="75"/>
      <c r="D2003" s="110"/>
    </row>
    <row r="2004" spans="3:4" ht="12.75">
      <c r="C2004" s="75"/>
      <c r="D2004" s="110"/>
    </row>
    <row r="2005" spans="3:4" ht="12.75">
      <c r="C2005" s="75"/>
      <c r="D2005" s="110"/>
    </row>
    <row r="2006" spans="3:4" ht="12.75">
      <c r="C2006" s="75"/>
      <c r="D2006" s="110"/>
    </row>
    <row r="2007" spans="3:4" ht="12.75">
      <c r="C2007" s="75"/>
      <c r="D2007" s="110"/>
    </row>
    <row r="2008" spans="3:4" ht="12.75">
      <c r="C2008" s="75"/>
      <c r="D2008" s="110"/>
    </row>
    <row r="2009" spans="3:4" ht="12.75">
      <c r="C2009" s="75"/>
      <c r="D2009" s="110"/>
    </row>
    <row r="2010" spans="3:4" ht="12.75">
      <c r="C2010" s="75"/>
      <c r="D2010" s="110"/>
    </row>
    <row r="2011" spans="3:4" ht="12.75">
      <c r="C2011" s="75"/>
      <c r="D2011" s="110"/>
    </row>
    <row r="2012" spans="3:4" ht="12.75">
      <c r="C2012" s="75"/>
      <c r="D2012" s="110"/>
    </row>
    <row r="2013" spans="3:4" ht="12.75">
      <c r="C2013" s="75"/>
      <c r="D2013" s="110"/>
    </row>
    <row r="2014" spans="3:4" ht="12.75">
      <c r="C2014" s="75"/>
      <c r="D2014" s="110"/>
    </row>
    <row r="2015" spans="3:4" ht="12.75">
      <c r="C2015" s="75"/>
      <c r="D2015" s="110"/>
    </row>
    <row r="2016" spans="3:4" ht="12.75">
      <c r="C2016" s="75"/>
      <c r="D2016" s="110"/>
    </row>
    <row r="2017" spans="3:4" ht="12.75">
      <c r="C2017" s="75"/>
      <c r="D2017" s="110"/>
    </row>
    <row r="2018" spans="3:4" ht="12.75">
      <c r="C2018" s="75"/>
      <c r="D2018" s="110"/>
    </row>
    <row r="2019" spans="3:4" ht="12.75">
      <c r="C2019" s="75"/>
      <c r="D2019" s="110"/>
    </row>
    <row r="2020" spans="3:4" ht="12.75">
      <c r="C2020" s="75"/>
      <c r="D2020" s="110"/>
    </row>
    <row r="2021" spans="3:4" ht="12.75">
      <c r="C2021" s="75"/>
      <c r="D2021" s="110"/>
    </row>
    <row r="2022" spans="3:4" ht="12.75">
      <c r="C2022" s="75"/>
      <c r="D2022" s="110"/>
    </row>
    <row r="2023" spans="3:4" ht="12.75">
      <c r="C2023" s="75"/>
      <c r="D2023" s="110"/>
    </row>
    <row r="2024" spans="3:4" ht="12.75">
      <c r="C2024" s="75"/>
      <c r="D2024" s="110"/>
    </row>
    <row r="2025" spans="3:4" ht="12.75">
      <c r="C2025" s="75"/>
      <c r="D2025" s="110"/>
    </row>
    <row r="2026" spans="3:4" ht="12.75">
      <c r="C2026" s="75"/>
      <c r="D2026" s="110"/>
    </row>
    <row r="2027" spans="3:4" ht="12.75">
      <c r="C2027" s="75"/>
      <c r="D2027" s="110"/>
    </row>
    <row r="2028" spans="3:4" ht="12.75">
      <c r="C2028" s="75"/>
      <c r="D2028" s="110"/>
    </row>
    <row r="2029" spans="3:4" ht="12.75">
      <c r="C2029" s="75"/>
      <c r="D2029" s="110"/>
    </row>
    <row r="2030" spans="3:4" ht="12.75">
      <c r="C2030" s="75"/>
      <c r="D2030" s="110"/>
    </row>
    <row r="2031" spans="3:4" ht="12.75">
      <c r="C2031" s="75"/>
      <c r="D2031" s="110"/>
    </row>
    <row r="2032" spans="3:4" ht="12.75">
      <c r="C2032" s="75"/>
      <c r="D2032" s="110"/>
    </row>
    <row r="2033" spans="3:4" ht="12.75">
      <c r="C2033" s="75"/>
      <c r="D2033" s="110"/>
    </row>
    <row r="2034" spans="3:4" ht="12.75">
      <c r="C2034" s="75"/>
      <c r="D2034" s="110"/>
    </row>
    <row r="2035" spans="3:4" ht="12.75">
      <c r="C2035" s="75"/>
      <c r="D2035" s="110"/>
    </row>
    <row r="2036" spans="3:4" ht="12.75">
      <c r="C2036" s="75"/>
      <c r="D2036" s="110"/>
    </row>
    <row r="2037" spans="3:4" ht="12.75">
      <c r="C2037" s="75"/>
      <c r="D2037" s="110"/>
    </row>
    <row r="2038" spans="3:4" ht="12.75">
      <c r="C2038" s="75"/>
      <c r="D2038" s="110"/>
    </row>
    <row r="2039" spans="3:4" ht="12.75">
      <c r="C2039" s="75"/>
      <c r="D2039" s="110"/>
    </row>
    <row r="2040" spans="3:4" ht="12.75">
      <c r="C2040" s="75"/>
      <c r="D2040" s="110"/>
    </row>
    <row r="2041" spans="3:4" ht="12.75">
      <c r="C2041" s="75"/>
      <c r="D2041" s="110"/>
    </row>
    <row r="2042" spans="3:4" ht="12.75">
      <c r="C2042" s="75"/>
      <c r="D2042" s="110"/>
    </row>
    <row r="2043" spans="3:4" ht="12.75">
      <c r="C2043" s="75"/>
      <c r="D2043" s="110"/>
    </row>
    <row r="2044" spans="3:4" ht="12.75">
      <c r="C2044" s="75"/>
      <c r="D2044" s="110"/>
    </row>
    <row r="2045" spans="3:4" ht="12.75">
      <c r="C2045" s="75"/>
      <c r="D2045" s="110"/>
    </row>
    <row r="2046" spans="3:4" ht="12.75">
      <c r="C2046" s="75"/>
      <c r="D2046" s="110"/>
    </row>
    <row r="2047" spans="3:4" ht="12.75">
      <c r="C2047" s="75"/>
      <c r="D2047" s="110"/>
    </row>
    <row r="2048" spans="3:4" ht="12.75">
      <c r="C2048" s="75"/>
      <c r="D2048" s="110"/>
    </row>
    <row r="2049" spans="3:4" ht="12.75">
      <c r="C2049" s="75"/>
      <c r="D2049" s="110"/>
    </row>
    <row r="2050" spans="3:4" ht="12.75">
      <c r="C2050" s="75"/>
      <c r="D2050" s="110"/>
    </row>
    <row r="2051" spans="3:4" ht="12.75">
      <c r="C2051" s="75"/>
      <c r="D2051" s="110"/>
    </row>
    <row r="2052" spans="3:4" ht="12.75">
      <c r="C2052" s="75"/>
      <c r="D2052" s="110"/>
    </row>
    <row r="2053" spans="3:4" ht="12.75">
      <c r="C2053" s="75"/>
      <c r="D2053" s="110"/>
    </row>
    <row r="2054" spans="3:4" ht="12.75">
      <c r="C2054" s="75"/>
      <c r="D2054" s="110"/>
    </row>
    <row r="2055" spans="3:4" ht="12.75">
      <c r="C2055" s="75"/>
      <c r="D2055" s="110"/>
    </row>
    <row r="2056" spans="3:4" ht="12.75">
      <c r="C2056" s="75"/>
      <c r="D2056" s="110"/>
    </row>
    <row r="2057" spans="3:4" ht="12.75">
      <c r="C2057" s="75"/>
      <c r="D2057" s="110"/>
    </row>
    <row r="2058" spans="3:4" ht="12.75">
      <c r="C2058" s="75"/>
      <c r="D2058" s="110"/>
    </row>
    <row r="2059" spans="3:4" ht="12.75">
      <c r="C2059" s="75"/>
      <c r="D2059" s="110"/>
    </row>
    <row r="2060" spans="3:4" ht="12.75">
      <c r="C2060" s="75"/>
      <c r="D2060" s="110"/>
    </row>
    <row r="2061" spans="3:4" ht="12.75">
      <c r="C2061" s="75"/>
      <c r="D2061" s="110"/>
    </row>
    <row r="2062" spans="3:4" ht="12.75">
      <c r="C2062" s="75"/>
      <c r="D2062" s="110"/>
    </row>
    <row r="2063" spans="3:4" ht="12.75">
      <c r="C2063" s="75"/>
      <c r="D2063" s="110"/>
    </row>
    <row r="2064" spans="3:4" ht="12.75">
      <c r="C2064" s="75"/>
      <c r="D2064" s="110"/>
    </row>
    <row r="2065" spans="3:4" ht="12.75">
      <c r="C2065" s="75"/>
      <c r="D2065" s="110"/>
    </row>
    <row r="2066" spans="3:4" ht="12.75">
      <c r="C2066" s="75"/>
      <c r="D2066" s="110"/>
    </row>
    <row r="2067" spans="3:4" ht="12.75">
      <c r="C2067" s="75"/>
      <c r="D2067" s="110"/>
    </row>
    <row r="2068" spans="3:4" ht="12.75">
      <c r="C2068" s="75"/>
      <c r="D2068" s="110"/>
    </row>
    <row r="2069" spans="3:4" ht="12.75">
      <c r="C2069" s="75"/>
      <c r="D2069" s="110"/>
    </row>
    <row r="2070" spans="3:4" ht="12.75">
      <c r="C2070" s="75"/>
      <c r="D2070" s="110"/>
    </row>
    <row r="2071" spans="3:4" ht="12.75">
      <c r="C2071" s="75"/>
      <c r="D2071" s="110"/>
    </row>
    <row r="2072" spans="3:4" ht="12.75">
      <c r="C2072" s="75"/>
      <c r="D2072" s="110"/>
    </row>
    <row r="2073" spans="3:4" ht="12.75">
      <c r="C2073" s="75"/>
      <c r="D2073" s="110"/>
    </row>
    <row r="2074" spans="3:4" ht="12.75">
      <c r="C2074" s="75"/>
      <c r="D2074" s="110"/>
    </row>
    <row r="2075" spans="3:4" ht="12.75">
      <c r="C2075" s="75"/>
      <c r="D2075" s="110"/>
    </row>
    <row r="2076" spans="3:4" ht="12.75">
      <c r="C2076" s="75"/>
      <c r="D2076" s="110"/>
    </row>
    <row r="2077" spans="3:4" ht="12.75">
      <c r="C2077" s="75"/>
      <c r="D2077" s="110"/>
    </row>
    <row r="2078" spans="3:4" ht="12.75">
      <c r="C2078" s="75"/>
      <c r="D2078" s="110"/>
    </row>
    <row r="2079" spans="3:4" ht="12.75">
      <c r="C2079" s="75"/>
      <c r="D2079" s="110"/>
    </row>
    <row r="2080" spans="3:4" ht="12.75">
      <c r="C2080" s="75"/>
      <c r="D2080" s="110"/>
    </row>
    <row r="2081" spans="3:4" ht="12.75">
      <c r="C2081" s="75"/>
      <c r="D2081" s="110"/>
    </row>
    <row r="2082" spans="3:4" ht="12.75">
      <c r="C2082" s="75"/>
      <c r="D2082" s="110"/>
    </row>
    <row r="2083" spans="3:4" ht="12.75">
      <c r="C2083" s="75"/>
      <c r="D2083" s="110"/>
    </row>
    <row r="2084" spans="3:4" ht="12.75">
      <c r="C2084" s="75"/>
      <c r="D2084" s="110"/>
    </row>
    <row r="2085" spans="3:4" ht="12.75">
      <c r="C2085" s="75"/>
      <c r="D2085" s="110"/>
    </row>
    <row r="2086" spans="3:4" ht="12.75">
      <c r="C2086" s="75"/>
      <c r="D2086" s="110"/>
    </row>
    <row r="2087" spans="3:4" ht="12.75">
      <c r="C2087" s="75"/>
      <c r="D2087" s="110"/>
    </row>
    <row r="2088" spans="3:4" ht="12.75">
      <c r="C2088" s="75"/>
      <c r="D2088" s="110"/>
    </row>
    <row r="2089" spans="3:4" ht="12.75">
      <c r="C2089" s="75"/>
      <c r="D2089" s="110"/>
    </row>
    <row r="2090" spans="3:4" ht="12.75">
      <c r="C2090" s="75"/>
      <c r="D2090" s="110"/>
    </row>
    <row r="2091" spans="3:4" ht="12.75">
      <c r="C2091" s="75"/>
      <c r="D2091" s="110"/>
    </row>
    <row r="2092" spans="3:4" ht="12.75">
      <c r="C2092" s="75"/>
      <c r="D2092" s="110"/>
    </row>
    <row r="2093" spans="3:4" ht="12.75">
      <c r="C2093" s="75"/>
      <c r="D2093" s="110"/>
    </row>
    <row r="2094" spans="3:4" ht="12.75">
      <c r="C2094" s="75"/>
      <c r="D2094" s="110"/>
    </row>
    <row r="2095" spans="3:4" ht="12.75">
      <c r="C2095" s="75"/>
      <c r="D2095" s="110"/>
    </row>
    <row r="2096" spans="3:4" ht="12.75">
      <c r="C2096" s="75"/>
      <c r="D2096" s="110"/>
    </row>
    <row r="2097" spans="3:4" ht="12.75">
      <c r="C2097" s="75"/>
      <c r="D2097" s="110"/>
    </row>
    <row r="2098" spans="3:4" ht="12.75">
      <c r="C2098" s="75"/>
      <c r="D2098" s="110"/>
    </row>
    <row r="2099" spans="3:4" ht="12.75">
      <c r="C2099" s="75"/>
      <c r="D2099" s="110"/>
    </row>
    <row r="2100" spans="3:4" ht="12.75">
      <c r="C2100" s="75"/>
      <c r="D2100" s="110"/>
    </row>
    <row r="2101" spans="3:4" ht="12.75">
      <c r="C2101" s="75"/>
      <c r="D2101" s="110"/>
    </row>
    <row r="2102" spans="3:4" ht="12.75">
      <c r="C2102" s="75"/>
      <c r="D2102" s="110"/>
    </row>
    <row r="2103" spans="3:4" ht="12.75">
      <c r="C2103" s="75"/>
      <c r="D2103" s="110"/>
    </row>
    <row r="2104" spans="3:4" ht="12.75">
      <c r="C2104" s="75"/>
      <c r="D2104" s="110"/>
    </row>
    <row r="2105" spans="3:4" ht="12.75">
      <c r="C2105" s="75"/>
      <c r="D2105" s="110"/>
    </row>
    <row r="2106" spans="3:4" ht="12.75">
      <c r="C2106" s="75"/>
      <c r="D2106" s="110"/>
    </row>
    <row r="2107" spans="3:4" ht="12.75">
      <c r="C2107" s="75"/>
      <c r="D2107" s="110"/>
    </row>
    <row r="2108" spans="3:4" ht="12.75">
      <c r="C2108" s="75"/>
      <c r="D2108" s="110"/>
    </row>
    <row r="2109" spans="3:4" ht="12.75">
      <c r="C2109" s="75"/>
      <c r="D2109" s="110"/>
    </row>
    <row r="2110" spans="3:4" ht="12.75">
      <c r="C2110" s="75"/>
      <c r="D2110" s="110"/>
    </row>
    <row r="2111" spans="3:4" ht="12.75">
      <c r="C2111" s="75"/>
      <c r="D2111" s="110"/>
    </row>
    <row r="2112" spans="3:4" ht="12.75">
      <c r="C2112" s="75"/>
      <c r="D2112" s="110"/>
    </row>
    <row r="2113" spans="3:4" ht="12.75">
      <c r="C2113" s="75"/>
      <c r="D2113" s="110"/>
    </row>
    <row r="2114" spans="3:4" ht="12.75">
      <c r="C2114" s="75"/>
      <c r="D2114" s="110"/>
    </row>
    <row r="2115" spans="3:4" ht="12.75">
      <c r="C2115" s="75"/>
      <c r="D2115" s="110"/>
    </row>
    <row r="2116" spans="3:4" ht="12.75">
      <c r="C2116" s="75"/>
      <c r="D2116" s="110"/>
    </row>
    <row r="2117" spans="3:4" ht="12.75">
      <c r="C2117" s="75"/>
      <c r="D2117" s="110"/>
    </row>
    <row r="2118" spans="3:4" ht="12.75">
      <c r="C2118" s="75"/>
      <c r="D2118" s="110"/>
    </row>
    <row r="2119" spans="3:4" ht="12.75">
      <c r="C2119" s="75"/>
      <c r="D2119" s="110"/>
    </row>
    <row r="2120" spans="3:4" ht="12.75">
      <c r="C2120" s="75"/>
      <c r="D2120" s="110"/>
    </row>
    <row r="2121" spans="3:4" ht="12.75">
      <c r="C2121" s="75"/>
      <c r="D2121" s="110"/>
    </row>
    <row r="2122" spans="3:4" ht="12.75">
      <c r="C2122" s="75"/>
      <c r="D2122" s="110"/>
    </row>
    <row r="2123" spans="3:4" ht="12.75">
      <c r="C2123" s="75"/>
      <c r="D2123" s="110"/>
    </row>
    <row r="2124" spans="3:4" ht="12.75">
      <c r="C2124" s="75"/>
      <c r="D2124" s="110"/>
    </row>
    <row r="2125" spans="3:4" ht="12.75">
      <c r="C2125" s="75"/>
      <c r="D2125" s="110"/>
    </row>
    <row r="2126" spans="3:4" ht="12.75">
      <c r="C2126" s="75"/>
      <c r="D2126" s="110"/>
    </row>
    <row r="2127" spans="3:4" ht="12.75">
      <c r="C2127" s="75"/>
      <c r="D2127" s="110"/>
    </row>
    <row r="2128" spans="3:4" ht="12.75">
      <c r="C2128" s="75"/>
      <c r="D2128" s="110"/>
    </row>
    <row r="2129" spans="3:4" ht="12.75">
      <c r="C2129" s="75"/>
      <c r="D2129" s="110"/>
    </row>
    <row r="2130" spans="3:4" ht="12.75">
      <c r="C2130" s="75"/>
      <c r="D2130" s="110"/>
    </row>
    <row r="2131" spans="3:4" ht="12.75">
      <c r="C2131" s="75"/>
      <c r="D2131" s="110"/>
    </row>
    <row r="2132" spans="3:4" ht="12.75">
      <c r="C2132" s="75"/>
      <c r="D2132" s="110"/>
    </row>
    <row r="2133" spans="3:4" ht="12.75">
      <c r="C2133" s="75"/>
      <c r="D2133" s="110"/>
    </row>
    <row r="2134" spans="3:4" ht="12.75">
      <c r="C2134" s="75"/>
      <c r="D2134" s="110"/>
    </row>
    <row r="2135" spans="3:4" ht="12.75">
      <c r="C2135" s="75"/>
      <c r="D2135" s="110"/>
    </row>
    <row r="2136" spans="3:4" ht="12.75">
      <c r="C2136" s="75"/>
      <c r="D2136" s="110"/>
    </row>
    <row r="2137" spans="3:4" ht="12.75">
      <c r="C2137" s="75"/>
      <c r="D2137" s="110"/>
    </row>
    <row r="2138" spans="3:4" ht="12.75">
      <c r="C2138" s="75"/>
      <c r="D2138" s="110"/>
    </row>
    <row r="2139" spans="3:4" ht="12.75">
      <c r="C2139" s="75"/>
      <c r="D2139" s="110"/>
    </row>
    <row r="2140" spans="3:4" ht="12.75">
      <c r="C2140" s="75"/>
      <c r="D2140" s="110"/>
    </row>
    <row r="2141" spans="3:4" ht="12.75">
      <c r="C2141" s="75"/>
      <c r="D2141" s="110"/>
    </row>
    <row r="2142" spans="3:4" ht="12.75">
      <c r="C2142" s="75"/>
      <c r="D2142" s="110"/>
    </row>
    <row r="2143" spans="3:4" ht="12.75">
      <c r="C2143" s="75"/>
      <c r="D2143" s="110"/>
    </row>
    <row r="2144" spans="3:4" ht="12.75">
      <c r="C2144" s="75"/>
      <c r="D2144" s="110"/>
    </row>
    <row r="2145" spans="3:4" ht="12.75">
      <c r="C2145" s="75"/>
      <c r="D2145" s="110"/>
    </row>
    <row r="2146" spans="3:4" ht="12.75">
      <c r="C2146" s="75"/>
      <c r="D2146" s="110"/>
    </row>
    <row r="2147" spans="3:4" ht="12.75">
      <c r="C2147" s="75"/>
      <c r="D2147" s="110"/>
    </row>
    <row r="2148" spans="3:4" ht="12.75">
      <c r="C2148" s="75"/>
      <c r="D2148" s="110"/>
    </row>
    <row r="2149" spans="3:4" ht="12.75">
      <c r="C2149" s="75"/>
      <c r="D2149" s="110"/>
    </row>
    <row r="2150" spans="3:4" ht="12.75">
      <c r="C2150" s="75"/>
      <c r="D2150" s="110"/>
    </row>
    <row r="2151" spans="3:4" ht="12.75">
      <c r="C2151" s="75"/>
      <c r="D2151" s="110"/>
    </row>
    <row r="2152" spans="3:4" ht="12.75">
      <c r="C2152" s="75"/>
      <c r="D2152" s="110"/>
    </row>
    <row r="2153" spans="3:4" ht="12.75">
      <c r="C2153" s="75"/>
      <c r="D2153" s="110"/>
    </row>
    <row r="2154" spans="3:4" ht="12.75">
      <c r="C2154" s="75"/>
      <c r="D2154" s="110"/>
    </row>
    <row r="2155" spans="3:4" ht="12.75">
      <c r="C2155" s="75"/>
      <c r="D2155" s="110"/>
    </row>
    <row r="2156" spans="3:4" ht="12.75">
      <c r="C2156" s="75"/>
      <c r="D2156" s="110"/>
    </row>
    <row r="2157" spans="3:4" ht="12.75">
      <c r="C2157" s="75"/>
      <c r="D2157" s="110"/>
    </row>
    <row r="2158" spans="3:4" ht="12.75">
      <c r="C2158" s="75"/>
      <c r="D2158" s="110"/>
    </row>
    <row r="2159" spans="3:4" ht="12.75">
      <c r="C2159" s="75"/>
      <c r="D2159" s="110"/>
    </row>
    <row r="2160" spans="3:4" ht="12.75">
      <c r="C2160" s="75"/>
      <c r="D2160" s="110"/>
    </row>
    <row r="2161" spans="3:4" ht="12.75">
      <c r="C2161" s="75"/>
      <c r="D2161" s="110"/>
    </row>
    <row r="2162" spans="3:4" ht="12.75">
      <c r="C2162" s="75"/>
      <c r="D2162" s="110"/>
    </row>
    <row r="2163" spans="3:4" ht="12.75">
      <c r="C2163" s="75"/>
      <c r="D2163" s="110"/>
    </row>
    <row r="2164" spans="3:4" ht="12.75">
      <c r="C2164" s="75"/>
      <c r="D2164" s="110"/>
    </row>
    <row r="2165" spans="3:4" ht="12.75">
      <c r="C2165" s="75"/>
      <c r="D2165" s="110"/>
    </row>
    <row r="2166" spans="3:4" ht="12.75">
      <c r="C2166" s="75"/>
      <c r="D2166" s="110"/>
    </row>
    <row r="2167" spans="3:4" ht="12.75">
      <c r="C2167" s="75"/>
      <c r="D2167" s="110"/>
    </row>
    <row r="2168" spans="3:4" ht="12.75">
      <c r="C2168" s="75"/>
      <c r="D2168" s="110"/>
    </row>
    <row r="2169" spans="3:4" ht="12.75">
      <c r="C2169" s="75"/>
      <c r="D2169" s="110"/>
    </row>
    <row r="2170" spans="3:4" ht="12.75">
      <c r="C2170" s="75"/>
      <c r="D2170" s="110"/>
    </row>
    <row r="2171" spans="3:4" ht="12.75">
      <c r="C2171" s="75"/>
      <c r="D2171" s="110"/>
    </row>
    <row r="2172" spans="3:4" ht="12.75">
      <c r="C2172" s="75"/>
      <c r="D2172" s="110"/>
    </row>
    <row r="2173" spans="3:4" ht="12.75">
      <c r="C2173" s="75"/>
      <c r="D2173" s="110"/>
    </row>
    <row r="2174" spans="3:4" ht="12.75">
      <c r="C2174" s="75"/>
      <c r="D2174" s="110"/>
    </row>
    <row r="2175" spans="3:4" ht="12.75">
      <c r="C2175" s="75"/>
      <c r="D2175" s="110"/>
    </row>
    <row r="2176" spans="3:4" ht="12.75">
      <c r="C2176" s="75"/>
      <c r="D2176" s="110"/>
    </row>
    <row r="2177" spans="3:4" ht="12.75">
      <c r="C2177" s="75"/>
      <c r="D2177" s="110"/>
    </row>
    <row r="2178" spans="3:4" ht="12.75">
      <c r="C2178" s="75"/>
      <c r="D2178" s="110"/>
    </row>
    <row r="2179" spans="3:4" ht="12.75">
      <c r="C2179" s="75"/>
      <c r="D2179" s="110"/>
    </row>
    <row r="2180" spans="3:4" ht="12.75">
      <c r="C2180" s="75"/>
      <c r="D2180" s="110"/>
    </row>
    <row r="2181" spans="3:4" ht="12.75">
      <c r="C2181" s="75"/>
      <c r="D2181" s="110"/>
    </row>
    <row r="2182" spans="3:4" ht="12.75">
      <c r="C2182" s="75"/>
      <c r="D2182" s="110"/>
    </row>
    <row r="2183" spans="3:4" ht="12.75">
      <c r="C2183" s="75"/>
      <c r="D2183" s="110"/>
    </row>
    <row r="2184" spans="3:4" ht="12.75">
      <c r="C2184" s="75"/>
      <c r="D2184" s="110"/>
    </row>
    <row r="2185" spans="3:4" ht="12.75">
      <c r="C2185" s="75"/>
      <c r="D2185" s="110"/>
    </row>
    <row r="2186" spans="3:4" ht="12.75">
      <c r="C2186" s="75"/>
      <c r="D2186" s="110"/>
    </row>
    <row r="2187" spans="3:4" ht="12.75">
      <c r="C2187" s="75"/>
      <c r="D2187" s="110"/>
    </row>
    <row r="2188" spans="3:4" ht="12.75">
      <c r="C2188" s="75"/>
      <c r="D2188" s="110"/>
    </row>
    <row r="2189" spans="3:4" ht="12.75">
      <c r="C2189" s="75"/>
      <c r="D2189" s="110"/>
    </row>
    <row r="2190" spans="3:4" ht="12.75">
      <c r="C2190" s="75"/>
      <c r="D2190" s="110"/>
    </row>
    <row r="2191" spans="3:4" ht="12.75">
      <c r="C2191" s="75"/>
      <c r="D2191" s="110"/>
    </row>
    <row r="2192" spans="3:4" ht="12.75">
      <c r="C2192" s="75"/>
      <c r="D2192" s="110"/>
    </row>
    <row r="2193" spans="3:4" ht="12.75">
      <c r="C2193" s="75"/>
      <c r="D2193" s="110"/>
    </row>
    <row r="2194" spans="3:4" ht="12.75">
      <c r="C2194" s="75"/>
      <c r="D2194" s="110"/>
    </row>
    <row r="2195" spans="3:4" ht="12.75">
      <c r="C2195" s="75"/>
      <c r="D2195" s="110"/>
    </row>
    <row r="2196" spans="3:4" ht="12.75">
      <c r="C2196" s="75"/>
      <c r="D2196" s="110"/>
    </row>
    <row r="2197" spans="3:4" ht="12.75">
      <c r="C2197" s="75"/>
      <c r="D2197" s="110"/>
    </row>
    <row r="2198" spans="3:4" ht="12.75">
      <c r="C2198" s="75"/>
      <c r="D2198" s="110"/>
    </row>
    <row r="2199" spans="3:4" ht="12.75">
      <c r="C2199" s="75"/>
      <c r="D2199" s="110"/>
    </row>
    <row r="2200" spans="3:4" ht="12.75">
      <c r="C2200" s="75"/>
      <c r="D2200" s="110"/>
    </row>
    <row r="2201" spans="3:4" ht="12.75">
      <c r="C2201" s="75"/>
      <c r="D2201" s="110"/>
    </row>
    <row r="2202" spans="3:4" ht="12.75">
      <c r="C2202" s="75"/>
      <c r="D2202" s="110"/>
    </row>
  </sheetData>
  <sheetProtection/>
  <mergeCells count="550">
    <mergeCell ref="G60:G61"/>
    <mergeCell ref="M81:M83"/>
    <mergeCell ref="K92:K93"/>
    <mergeCell ref="M92:M93"/>
    <mergeCell ref="M47:M49"/>
    <mergeCell ref="K56:K57"/>
    <mergeCell ref="M56:M57"/>
    <mergeCell ref="L56:L57"/>
    <mergeCell ref="S55:S58"/>
    <mergeCell ref="T55:T58"/>
    <mergeCell ref="N105:N107"/>
    <mergeCell ref="O105:O107"/>
    <mergeCell ref="P105:P107"/>
    <mergeCell ref="Q105:Q107"/>
    <mergeCell ref="R105:R107"/>
    <mergeCell ref="S105:S107"/>
    <mergeCell ref="T105:T107"/>
    <mergeCell ref="N55:N58"/>
    <mergeCell ref="O55:O58"/>
    <mergeCell ref="P55:P58"/>
    <mergeCell ref="Q55:Q58"/>
    <mergeCell ref="E98:E102"/>
    <mergeCell ref="K99:K102"/>
    <mergeCell ref="G72:G74"/>
    <mergeCell ref="J72:J74"/>
    <mergeCell ref="K77:K78"/>
    <mergeCell ref="K81:K83"/>
    <mergeCell ref="M99:M100"/>
    <mergeCell ref="D225:J225"/>
    <mergeCell ref="A55:A58"/>
    <mergeCell ref="H128:H130"/>
    <mergeCell ref="H72:H74"/>
    <mergeCell ref="D92:D96"/>
    <mergeCell ref="D105:D107"/>
    <mergeCell ref="D77:D80"/>
    <mergeCell ref="F98:F101"/>
    <mergeCell ref="G98:G102"/>
    <mergeCell ref="F72:F74"/>
    <mergeCell ref="E72:E74"/>
    <mergeCell ref="D55:D58"/>
    <mergeCell ref="D40:D46"/>
    <mergeCell ref="D35:D39"/>
    <mergeCell ref="E60:E61"/>
    <mergeCell ref="E108:E111"/>
    <mergeCell ref="F108:F111"/>
    <mergeCell ref="G108:G111"/>
    <mergeCell ref="H108:H111"/>
    <mergeCell ref="L40:L41"/>
    <mergeCell ref="L77:L78"/>
    <mergeCell ref="I72:I74"/>
    <mergeCell ref="K108:K109"/>
    <mergeCell ref="L108:L109"/>
    <mergeCell ref="I108:I111"/>
    <mergeCell ref="K47:K49"/>
    <mergeCell ref="L47:L49"/>
    <mergeCell ref="L99:L101"/>
    <mergeCell ref="I98:I101"/>
    <mergeCell ref="T98:T101"/>
    <mergeCell ref="N98:N101"/>
    <mergeCell ref="O98:O101"/>
    <mergeCell ref="P98:P101"/>
    <mergeCell ref="Q98:Q101"/>
    <mergeCell ref="R132:R134"/>
    <mergeCell ref="S132:S134"/>
    <mergeCell ref="S137:S140"/>
    <mergeCell ref="A98:A101"/>
    <mergeCell ref="B98:B101"/>
    <mergeCell ref="C98:C101"/>
    <mergeCell ref="D98:D101"/>
    <mergeCell ref="R98:R101"/>
    <mergeCell ref="S98:S101"/>
    <mergeCell ref="D108:D111"/>
    <mergeCell ref="S160:S163"/>
    <mergeCell ref="R149:R151"/>
    <mergeCell ref="S149:S151"/>
    <mergeCell ref="Q160:Q163"/>
    <mergeCell ref="R160:R163"/>
    <mergeCell ref="J160:J163"/>
    <mergeCell ref="N160:N163"/>
    <mergeCell ref="G157:G158"/>
    <mergeCell ref="H157:H158"/>
    <mergeCell ref="I157:I158"/>
    <mergeCell ref="J157:J158"/>
    <mergeCell ref="K157:K158"/>
    <mergeCell ref="C160:C163"/>
    <mergeCell ref="D160:D163"/>
    <mergeCell ref="E160:E163"/>
    <mergeCell ref="F160:F163"/>
    <mergeCell ref="G149:G151"/>
    <mergeCell ref="T149:T151"/>
    <mergeCell ref="O149:O151"/>
    <mergeCell ref="T160:T163"/>
    <mergeCell ref="O160:O163"/>
    <mergeCell ref="P160:P163"/>
    <mergeCell ref="P149:P151"/>
    <mergeCell ref="Q149:Q151"/>
    <mergeCell ref="G160:G163"/>
    <mergeCell ref="N149:N151"/>
    <mergeCell ref="T217:T219"/>
    <mergeCell ref="P217:P219"/>
    <mergeCell ref="Q217:Q219"/>
    <mergeCell ref="T209:T212"/>
    <mergeCell ref="R217:R219"/>
    <mergeCell ref="S209:S212"/>
    <mergeCell ref="S217:S219"/>
    <mergeCell ref="Q209:Q212"/>
    <mergeCell ref="R209:R212"/>
    <mergeCell ref="P209:P212"/>
    <mergeCell ref="E217:E219"/>
    <mergeCell ref="F217:F219"/>
    <mergeCell ref="A217:A219"/>
    <mergeCell ref="B217:B219"/>
    <mergeCell ref="C217:C219"/>
    <mergeCell ref="D217:D219"/>
    <mergeCell ref="G211:G212"/>
    <mergeCell ref="I217:I219"/>
    <mergeCell ref="J217:J219"/>
    <mergeCell ref="G217:G219"/>
    <mergeCell ref="H217:H219"/>
    <mergeCell ref="D209:D212"/>
    <mergeCell ref="N209:N212"/>
    <mergeCell ref="R188:R191"/>
    <mergeCell ref="D199:D203"/>
    <mergeCell ref="L199:L203"/>
    <mergeCell ref="F211:F212"/>
    <mergeCell ref="E211:E212"/>
    <mergeCell ref="J211:J212"/>
    <mergeCell ref="I211:I212"/>
    <mergeCell ref="H211:H212"/>
    <mergeCell ref="S188:S191"/>
    <mergeCell ref="T188:T191"/>
    <mergeCell ref="O199:O203"/>
    <mergeCell ref="P199:P203"/>
    <mergeCell ref="Q199:Q203"/>
    <mergeCell ref="R199:R203"/>
    <mergeCell ref="S199:S203"/>
    <mergeCell ref="T199:T203"/>
    <mergeCell ref="Q168:Q169"/>
    <mergeCell ref="D188:D191"/>
    <mergeCell ref="N188:N191"/>
    <mergeCell ref="O188:O191"/>
    <mergeCell ref="P188:P191"/>
    <mergeCell ref="Q188:Q191"/>
    <mergeCell ref="G168:G169"/>
    <mergeCell ref="T132:T134"/>
    <mergeCell ref="E168:E169"/>
    <mergeCell ref="N132:N134"/>
    <mergeCell ref="O132:O134"/>
    <mergeCell ref="R168:R169"/>
    <mergeCell ref="S168:S169"/>
    <mergeCell ref="T168:T169"/>
    <mergeCell ref="N168:N169"/>
    <mergeCell ref="O168:O169"/>
    <mergeCell ref="P168:P169"/>
    <mergeCell ref="R108:R111"/>
    <mergeCell ref="S108:S111"/>
    <mergeCell ref="T108:T111"/>
    <mergeCell ref="N108:N111"/>
    <mergeCell ref="O108:O111"/>
    <mergeCell ref="P108:P111"/>
    <mergeCell ref="Q108:Q111"/>
    <mergeCell ref="N92:N96"/>
    <mergeCell ref="O92:O96"/>
    <mergeCell ref="P92:P96"/>
    <mergeCell ref="Q92:Q96"/>
    <mergeCell ref="R89:R91"/>
    <mergeCell ref="S89:S91"/>
    <mergeCell ref="T89:T91"/>
    <mergeCell ref="R92:R96"/>
    <mergeCell ref="S92:S96"/>
    <mergeCell ref="T92:T96"/>
    <mergeCell ref="N89:N91"/>
    <mergeCell ref="O89:O91"/>
    <mergeCell ref="P89:P91"/>
    <mergeCell ref="Q89:Q91"/>
    <mergeCell ref="S86:S88"/>
    <mergeCell ref="T86:T88"/>
    <mergeCell ref="N86:N88"/>
    <mergeCell ref="D89:D91"/>
    <mergeCell ref="E89:E91"/>
    <mergeCell ref="F89:F91"/>
    <mergeCell ref="G89:G91"/>
    <mergeCell ref="H89:H91"/>
    <mergeCell ref="I89:I91"/>
    <mergeCell ref="J89:J91"/>
    <mergeCell ref="O86:O88"/>
    <mergeCell ref="P86:P88"/>
    <mergeCell ref="Q86:Q88"/>
    <mergeCell ref="R86:R88"/>
    <mergeCell ref="Q81:Q85"/>
    <mergeCell ref="R81:R85"/>
    <mergeCell ref="S81:S85"/>
    <mergeCell ref="T81:T85"/>
    <mergeCell ref="F81:F85"/>
    <mergeCell ref="G81:G85"/>
    <mergeCell ref="O81:O85"/>
    <mergeCell ref="P81:P85"/>
    <mergeCell ref="T77:T80"/>
    <mergeCell ref="E79:E80"/>
    <mergeCell ref="P77:P80"/>
    <mergeCell ref="Q77:Q80"/>
    <mergeCell ref="N77:N80"/>
    <mergeCell ref="O77:O80"/>
    <mergeCell ref="R77:R80"/>
    <mergeCell ref="S77:S80"/>
    <mergeCell ref="M77:M78"/>
    <mergeCell ref="E77:E78"/>
    <mergeCell ref="P72:P74"/>
    <mergeCell ref="Q72:Q74"/>
    <mergeCell ref="R72:R74"/>
    <mergeCell ref="T72:T74"/>
    <mergeCell ref="S72:S74"/>
    <mergeCell ref="S66:S69"/>
    <mergeCell ref="T66:T69"/>
    <mergeCell ref="D66:D69"/>
    <mergeCell ref="N66:N69"/>
    <mergeCell ref="O66:O69"/>
    <mergeCell ref="P66:P69"/>
    <mergeCell ref="F67:F69"/>
    <mergeCell ref="G67:G69"/>
    <mergeCell ref="Q66:Q69"/>
    <mergeCell ref="R66:R69"/>
    <mergeCell ref="S59:S61"/>
    <mergeCell ref="T59:T61"/>
    <mergeCell ref="D59:D61"/>
    <mergeCell ref="N59:N61"/>
    <mergeCell ref="O59:O61"/>
    <mergeCell ref="P59:P61"/>
    <mergeCell ref="H60:H61"/>
    <mergeCell ref="I60:I61"/>
    <mergeCell ref="J60:J61"/>
    <mergeCell ref="F60:F61"/>
    <mergeCell ref="Q52:Q54"/>
    <mergeCell ref="Q59:Q61"/>
    <mergeCell ref="R59:R61"/>
    <mergeCell ref="R55:R58"/>
    <mergeCell ref="S52:S54"/>
    <mergeCell ref="T52:T54"/>
    <mergeCell ref="D47:D49"/>
    <mergeCell ref="D52:D54"/>
    <mergeCell ref="N47:N49"/>
    <mergeCell ref="O47:O49"/>
    <mergeCell ref="S47:S49"/>
    <mergeCell ref="T47:T49"/>
    <mergeCell ref="R52:R54"/>
    <mergeCell ref="P52:P54"/>
    <mergeCell ref="T40:T44"/>
    <mergeCell ref="S40:S44"/>
    <mergeCell ref="T35:T39"/>
    <mergeCell ref="S35:S39"/>
    <mergeCell ref="T33:T34"/>
    <mergeCell ref="H35:H36"/>
    <mergeCell ref="O35:O39"/>
    <mergeCell ref="R33:R34"/>
    <mergeCell ref="P35:P39"/>
    <mergeCell ref="Q35:Q39"/>
    <mergeCell ref="R35:R39"/>
    <mergeCell ref="N35:N39"/>
    <mergeCell ref="S33:S34"/>
    <mergeCell ref="T30:T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10:T17"/>
    <mergeCell ref="D27:D29"/>
    <mergeCell ref="N28:N29"/>
    <mergeCell ref="O28:O29"/>
    <mergeCell ref="P28:P29"/>
    <mergeCell ref="Q28:Q29"/>
    <mergeCell ref="R28:R29"/>
    <mergeCell ref="S28:S29"/>
    <mergeCell ref="T28:T29"/>
    <mergeCell ref="P10:P17"/>
    <mergeCell ref="S10:S17"/>
    <mergeCell ref="N10:N17"/>
    <mergeCell ref="O10:O17"/>
    <mergeCell ref="R10:R17"/>
    <mergeCell ref="R40:R44"/>
    <mergeCell ref="P47:P49"/>
    <mergeCell ref="Q47:Q49"/>
    <mergeCell ref="R47:R49"/>
    <mergeCell ref="Q40:Q44"/>
    <mergeCell ref="P40:P44"/>
    <mergeCell ref="B199:B203"/>
    <mergeCell ref="C199:C203"/>
    <mergeCell ref="H160:H163"/>
    <mergeCell ref="A168:A169"/>
    <mergeCell ref="B168:B169"/>
    <mergeCell ref="C168:C169"/>
    <mergeCell ref="D168:D169"/>
    <mergeCell ref="F168:F169"/>
    <mergeCell ref="A160:A163"/>
    <mergeCell ref="B160:B163"/>
    <mergeCell ref="A209:A212"/>
    <mergeCell ref="B209:B212"/>
    <mergeCell ref="C209:C212"/>
    <mergeCell ref="A188:A191"/>
    <mergeCell ref="B188:B191"/>
    <mergeCell ref="C188:C191"/>
    <mergeCell ref="A193:A196"/>
    <mergeCell ref="B193:B196"/>
    <mergeCell ref="C193:C196"/>
    <mergeCell ref="A199:A203"/>
    <mergeCell ref="A157:A158"/>
    <mergeCell ref="B157:B158"/>
    <mergeCell ref="C157:C158"/>
    <mergeCell ref="A149:A151"/>
    <mergeCell ref="B149:B151"/>
    <mergeCell ref="C149:C151"/>
    <mergeCell ref="D9:D17"/>
    <mergeCell ref="A135:A136"/>
    <mergeCell ref="B135:B136"/>
    <mergeCell ref="C135:C136"/>
    <mergeCell ref="D30:D31"/>
    <mergeCell ref="D33:D34"/>
    <mergeCell ref="D81:D85"/>
    <mergeCell ref="D86:D88"/>
    <mergeCell ref="D132:D134"/>
    <mergeCell ref="D72:D74"/>
    <mergeCell ref="A132:A134"/>
    <mergeCell ref="B132:B134"/>
    <mergeCell ref="C132:C134"/>
    <mergeCell ref="D18:D19"/>
    <mergeCell ref="D21:D22"/>
    <mergeCell ref="D24:D26"/>
    <mergeCell ref="D62:D65"/>
    <mergeCell ref="A105:A107"/>
    <mergeCell ref="B105:B107"/>
    <mergeCell ref="C105:C107"/>
    <mergeCell ref="A108:A111"/>
    <mergeCell ref="B108:B111"/>
    <mergeCell ref="C108:C111"/>
    <mergeCell ref="A92:A96"/>
    <mergeCell ref="B92:B96"/>
    <mergeCell ref="C92:C96"/>
    <mergeCell ref="A89:A91"/>
    <mergeCell ref="B89:B91"/>
    <mergeCell ref="C89:C91"/>
    <mergeCell ref="A81:A85"/>
    <mergeCell ref="B81:B85"/>
    <mergeCell ref="C81:C85"/>
    <mergeCell ref="A86:A88"/>
    <mergeCell ref="B86:B88"/>
    <mergeCell ref="C86:C88"/>
    <mergeCell ref="A72:A74"/>
    <mergeCell ref="B72:B74"/>
    <mergeCell ref="C72:C74"/>
    <mergeCell ref="A77:A80"/>
    <mergeCell ref="B77:B80"/>
    <mergeCell ref="C77:C80"/>
    <mergeCell ref="A62:A65"/>
    <mergeCell ref="B62:B65"/>
    <mergeCell ref="C62:C65"/>
    <mergeCell ref="A66:A69"/>
    <mergeCell ref="B66:B69"/>
    <mergeCell ref="C66:C69"/>
    <mergeCell ref="A59:A61"/>
    <mergeCell ref="B59:B61"/>
    <mergeCell ref="C59:C61"/>
    <mergeCell ref="B55:B58"/>
    <mergeCell ref="C55:C58"/>
    <mergeCell ref="A47:A49"/>
    <mergeCell ref="B47:B49"/>
    <mergeCell ref="C47:C49"/>
    <mergeCell ref="A52:A54"/>
    <mergeCell ref="B52:B54"/>
    <mergeCell ref="C52:C54"/>
    <mergeCell ref="A40:A46"/>
    <mergeCell ref="B40:B46"/>
    <mergeCell ref="C40:C46"/>
    <mergeCell ref="A35:A39"/>
    <mergeCell ref="B35:B39"/>
    <mergeCell ref="C35:C39"/>
    <mergeCell ref="A30:A31"/>
    <mergeCell ref="B30:B31"/>
    <mergeCell ref="C30:C31"/>
    <mergeCell ref="A33:A34"/>
    <mergeCell ref="B33:B34"/>
    <mergeCell ref="C33:C34"/>
    <mergeCell ref="A24:A26"/>
    <mergeCell ref="B24:B26"/>
    <mergeCell ref="C24:C26"/>
    <mergeCell ref="A27:A29"/>
    <mergeCell ref="B27:B29"/>
    <mergeCell ref="C27:C29"/>
    <mergeCell ref="A18:A19"/>
    <mergeCell ref="B18:B19"/>
    <mergeCell ref="C18:C19"/>
    <mergeCell ref="A21:A22"/>
    <mergeCell ref="B21:B22"/>
    <mergeCell ref="C21:C22"/>
    <mergeCell ref="R4:S4"/>
    <mergeCell ref="T3:T5"/>
    <mergeCell ref="D2:Q2"/>
    <mergeCell ref="A9:A17"/>
    <mergeCell ref="B9:B17"/>
    <mergeCell ref="C9:C17"/>
    <mergeCell ref="A3:C5"/>
    <mergeCell ref="D3:D5"/>
    <mergeCell ref="E3:M3"/>
    <mergeCell ref="N3:S3"/>
    <mergeCell ref="E4:G4"/>
    <mergeCell ref="H4:J4"/>
    <mergeCell ref="K4:M4"/>
    <mergeCell ref="N4:O4"/>
    <mergeCell ref="P4:P5"/>
    <mergeCell ref="Q4:Q5"/>
    <mergeCell ref="Q10:Q17"/>
    <mergeCell ref="N33:N34"/>
    <mergeCell ref="O33:O34"/>
    <mergeCell ref="P33:P34"/>
    <mergeCell ref="Q33:Q34"/>
    <mergeCell ref="N72:N74"/>
    <mergeCell ref="O72:O74"/>
    <mergeCell ref="I160:I163"/>
    <mergeCell ref="N40:N44"/>
    <mergeCell ref="O40:O44"/>
    <mergeCell ref="M40:M41"/>
    <mergeCell ref="N52:N54"/>
    <mergeCell ref="O52:O54"/>
    <mergeCell ref="N81:N85"/>
    <mergeCell ref="L110:L111"/>
    <mergeCell ref="O217:O219"/>
    <mergeCell ref="L157:L158"/>
    <mergeCell ref="M157:M158"/>
    <mergeCell ref="N157:N158"/>
    <mergeCell ref="O209:O212"/>
    <mergeCell ref="N217:N219"/>
    <mergeCell ref="L209:L211"/>
    <mergeCell ref="N199:N203"/>
    <mergeCell ref="M199:M200"/>
    <mergeCell ref="M201:M203"/>
    <mergeCell ref="D135:D136"/>
    <mergeCell ref="D157:D158"/>
    <mergeCell ref="E157:E158"/>
    <mergeCell ref="F157:F158"/>
    <mergeCell ref="D149:D151"/>
    <mergeCell ref="E149:E151"/>
    <mergeCell ref="F149:F151"/>
    <mergeCell ref="T157:T158"/>
    <mergeCell ref="Q157:Q158"/>
    <mergeCell ref="O157:O158"/>
    <mergeCell ref="P157:P158"/>
    <mergeCell ref="R157:R158"/>
    <mergeCell ref="S157:S158"/>
    <mergeCell ref="G92:G96"/>
    <mergeCell ref="E21:E22"/>
    <mergeCell ref="E30:E31"/>
    <mergeCell ref="F30:F31"/>
    <mergeCell ref="G30:G31"/>
    <mergeCell ref="E67:E69"/>
    <mergeCell ref="G33:G34"/>
    <mergeCell ref="E33:E34"/>
    <mergeCell ref="F33:F34"/>
    <mergeCell ref="E81:E85"/>
    <mergeCell ref="L81:L83"/>
    <mergeCell ref="K72:K73"/>
    <mergeCell ref="L72:L73"/>
    <mergeCell ref="M72:M73"/>
    <mergeCell ref="L225:M225"/>
    <mergeCell ref="M110:M111"/>
    <mergeCell ref="K209:K210"/>
    <mergeCell ref="M209:M210"/>
    <mergeCell ref="K110:K111"/>
    <mergeCell ref="M114:M115"/>
    <mergeCell ref="K199:K200"/>
    <mergeCell ref="K201:K203"/>
    <mergeCell ref="J11:J13"/>
    <mergeCell ref="H45:H46"/>
    <mergeCell ref="J45:J46"/>
    <mergeCell ref="I45:I46"/>
    <mergeCell ref="J14:J17"/>
    <mergeCell ref="H14:H17"/>
    <mergeCell ref="I14:I17"/>
    <mergeCell ref="H40:H42"/>
    <mergeCell ref="J40:J42"/>
    <mergeCell ref="I21:I22"/>
    <mergeCell ref="D114:D115"/>
    <mergeCell ref="E114:E115"/>
    <mergeCell ref="H11:H13"/>
    <mergeCell ref="I11:I13"/>
    <mergeCell ref="H98:H101"/>
    <mergeCell ref="E10:E17"/>
    <mergeCell ref="F10:F17"/>
    <mergeCell ref="G10:G17"/>
    <mergeCell ref="E92:E96"/>
    <mergeCell ref="F92:F96"/>
    <mergeCell ref="A114:A115"/>
    <mergeCell ref="N114:N115"/>
    <mergeCell ref="O114:O115"/>
    <mergeCell ref="P114:P115"/>
    <mergeCell ref="F114:F115"/>
    <mergeCell ref="G114:G115"/>
    <mergeCell ref="K114:K115"/>
    <mergeCell ref="L114:L115"/>
    <mergeCell ref="B114:B115"/>
    <mergeCell ref="C114:C115"/>
    <mergeCell ref="E137:E140"/>
    <mergeCell ref="F137:F140"/>
    <mergeCell ref="G137:G140"/>
    <mergeCell ref="R114:R115"/>
    <mergeCell ref="Q114:Q115"/>
    <mergeCell ref="E132:E134"/>
    <mergeCell ref="F132:F134"/>
    <mergeCell ref="G132:G134"/>
    <mergeCell ref="P132:P134"/>
    <mergeCell ref="Q132:Q134"/>
    <mergeCell ref="A137:A140"/>
    <mergeCell ref="B137:B140"/>
    <mergeCell ref="C137:C140"/>
    <mergeCell ref="D137:D140"/>
    <mergeCell ref="H137:H140"/>
    <mergeCell ref="I137:I140"/>
    <mergeCell ref="J137:J140"/>
    <mergeCell ref="N137:N140"/>
    <mergeCell ref="T137:T140"/>
    <mergeCell ref="L14:L15"/>
    <mergeCell ref="O137:O140"/>
    <mergeCell ref="P137:P140"/>
    <mergeCell ref="Q137:Q140"/>
    <mergeCell ref="R137:R140"/>
    <mergeCell ref="S114:S115"/>
    <mergeCell ref="T114:T115"/>
    <mergeCell ref="M108:M109"/>
    <mergeCell ref="L92:L93"/>
    <mergeCell ref="J108:J111"/>
    <mergeCell ref="H92:H93"/>
    <mergeCell ref="I92:I93"/>
    <mergeCell ref="J92:J93"/>
    <mergeCell ref="J98:J101"/>
    <mergeCell ref="E40:E42"/>
    <mergeCell ref="F40:F42"/>
    <mergeCell ref="G40:G42"/>
    <mergeCell ref="K14:K15"/>
    <mergeCell ref="J21:J22"/>
    <mergeCell ref="H21:H22"/>
    <mergeCell ref="G21:G22"/>
    <mergeCell ref="F21:F22"/>
    <mergeCell ref="I40:I42"/>
    <mergeCell ref="K40:K41"/>
    <mergeCell ref="M96:M97"/>
    <mergeCell ref="H105:H107"/>
    <mergeCell ref="I105:I107"/>
    <mergeCell ref="J105:J107"/>
  </mergeCells>
  <printOptions horizontalCentered="1"/>
  <pageMargins left="0.4724409448818898" right="0.4330708661417323" top="0.5905511811023623" bottom="0.7086614173228347" header="0.3937007874015748" footer="0.3937007874015748"/>
  <pageSetup fitToHeight="6" fitToWidth="1" horizontalDpi="600" verticalDpi="600" orientation="landscape" paperSize="8" scale="53" r:id="rId1"/>
  <headerFooter alignWithMargins="0">
    <oddHeader>&amp;R&amp;"Arial Cyr,полужирный"&amp;12 Реестр Расходных Обязательств (по сост. на 22 мая 2015г)</oddHead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"/>
  <sheetViews>
    <sheetView workbookViewId="0" topLeftCell="A1">
      <selection activeCell="B10" sqref="B10"/>
    </sheetView>
  </sheetViews>
  <sheetFormatPr defaultColWidth="9.00390625" defaultRowHeight="12.75"/>
  <cols>
    <col min="1" max="1" width="11.00390625" style="0" customWidth="1"/>
    <col min="2" max="2" width="6.25390625" style="0" bestFit="1" customWidth="1"/>
    <col min="3" max="3" width="12.125" style="0" customWidth="1"/>
    <col min="4" max="4" width="35.25390625" style="0" customWidth="1"/>
    <col min="5" max="5" width="10.625" style="0" customWidth="1"/>
    <col min="6" max="11" width="8.625" style="0" customWidth="1"/>
    <col min="12" max="12" width="30.75390625" style="0" hidden="1" customWidth="1"/>
  </cols>
  <sheetData>
    <row r="2" ht="21" customHeight="1">
      <c r="A2" s="134" t="s">
        <v>302</v>
      </c>
    </row>
    <row r="3" ht="13.5" thickBot="1"/>
    <row r="4" spans="1:11" ht="21" customHeight="1">
      <c r="A4" s="148"/>
      <c r="B4" s="149" t="s">
        <v>303</v>
      </c>
      <c r="C4" s="149" t="s">
        <v>304</v>
      </c>
      <c r="D4" s="149" t="s">
        <v>305</v>
      </c>
      <c r="E4" s="149" t="s">
        <v>306</v>
      </c>
      <c r="F4" s="149">
        <v>2013</v>
      </c>
      <c r="G4" s="149">
        <v>2013</v>
      </c>
      <c r="H4" s="149">
        <v>2014</v>
      </c>
      <c r="I4" s="149">
        <v>2015</v>
      </c>
      <c r="J4" s="149">
        <v>2016</v>
      </c>
      <c r="K4" s="150">
        <v>2017</v>
      </c>
    </row>
    <row r="5" spans="1:11" ht="12.75">
      <c r="A5" s="140"/>
      <c r="B5" s="128"/>
      <c r="C5" s="128"/>
      <c r="D5" s="128"/>
      <c r="E5" s="128"/>
      <c r="F5" s="128" t="s">
        <v>307</v>
      </c>
      <c r="G5" s="128" t="s">
        <v>308</v>
      </c>
      <c r="H5" s="128" t="s">
        <v>307</v>
      </c>
      <c r="I5" s="128" t="s">
        <v>307</v>
      </c>
      <c r="J5" s="128" t="s">
        <v>307</v>
      </c>
      <c r="K5" s="141" t="s">
        <v>307</v>
      </c>
    </row>
    <row r="6" spans="1:12" ht="36">
      <c r="A6" s="142" t="s">
        <v>297</v>
      </c>
      <c r="B6" s="129" t="s">
        <v>424</v>
      </c>
      <c r="C6" s="129" t="s">
        <v>242</v>
      </c>
      <c r="D6" s="130" t="s">
        <v>312</v>
      </c>
      <c r="E6" s="129" t="s">
        <v>311</v>
      </c>
      <c r="F6" s="131">
        <v>110.4</v>
      </c>
      <c r="G6" s="131">
        <v>29.4</v>
      </c>
      <c r="H6" s="131">
        <v>140</v>
      </c>
      <c r="I6" s="131">
        <f>H6*1.062</f>
        <v>148.68</v>
      </c>
      <c r="J6" s="131">
        <f>I6*1.06</f>
        <v>157.60080000000002</v>
      </c>
      <c r="K6" s="143">
        <f>J6*1.06</f>
        <v>167.05684800000003</v>
      </c>
      <c r="L6" s="132"/>
    </row>
    <row r="7" spans="1:12" ht="36">
      <c r="A7" s="142" t="s">
        <v>297</v>
      </c>
      <c r="B7" s="129" t="s">
        <v>313</v>
      </c>
      <c r="C7" s="129" t="s">
        <v>310</v>
      </c>
      <c r="D7" s="130" t="s">
        <v>314</v>
      </c>
      <c r="E7" s="129" t="s">
        <v>311</v>
      </c>
      <c r="F7" s="131">
        <v>170</v>
      </c>
      <c r="G7" s="131">
        <v>109.2</v>
      </c>
      <c r="H7" s="131">
        <v>160</v>
      </c>
      <c r="I7" s="131">
        <f>H7*1.062</f>
        <v>169.92000000000002</v>
      </c>
      <c r="J7" s="131">
        <f>I7*1.06</f>
        <v>180.11520000000002</v>
      </c>
      <c r="K7" s="143">
        <f>J7*1.06</f>
        <v>190.92211200000003</v>
      </c>
      <c r="L7" s="132"/>
    </row>
    <row r="8" spans="1:12" s="133" customFormat="1" ht="30" customHeight="1" thickBot="1">
      <c r="A8" s="144" t="s">
        <v>315</v>
      </c>
      <c r="B8" s="145"/>
      <c r="C8" s="145"/>
      <c r="D8" s="145"/>
      <c r="E8" s="145"/>
      <c r="F8" s="146">
        <f aca="true" t="shared" si="0" ref="F8:L8">F6+F7</f>
        <v>280.4</v>
      </c>
      <c r="G8" s="146">
        <f t="shared" si="0"/>
        <v>138.6</v>
      </c>
      <c r="H8" s="146">
        <f t="shared" si="0"/>
        <v>300</v>
      </c>
      <c r="I8" s="146">
        <f t="shared" si="0"/>
        <v>318.6</v>
      </c>
      <c r="J8" s="146">
        <f t="shared" si="0"/>
        <v>337.716</v>
      </c>
      <c r="K8" s="147">
        <f t="shared" si="0"/>
        <v>357.97896000000003</v>
      </c>
      <c r="L8" s="135">
        <f t="shared" si="0"/>
        <v>0</v>
      </c>
    </row>
  </sheetData>
  <printOptions/>
  <pageMargins left="0.5905511811023623" right="0.7874015748031497" top="0.787401574803149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2015-05-18T13:21:56Z</cp:lastPrinted>
  <dcterms:created xsi:type="dcterms:W3CDTF">2014-01-22T08:43:19Z</dcterms:created>
  <dcterms:modified xsi:type="dcterms:W3CDTF">2015-05-18T13:21:58Z</dcterms:modified>
  <cp:category/>
  <cp:version/>
  <cp:contentType/>
  <cp:contentStatus/>
</cp:coreProperties>
</file>