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2760" yWindow="32760" windowWidth="24240" windowHeight="12225"/>
  </bookViews>
  <sheets>
    <sheet name="Исполнение МП в 2022г" sheetId="56" r:id="rId1"/>
  </sheets>
  <definedNames>
    <definedName name="_xlnm._FilterDatabase" localSheetId="0" hidden="1">'Исполнение МП в 2022г'!$A$4:$F$192</definedName>
    <definedName name="_xlnm.Print_Titles" localSheetId="0">'Исполнение МП в 2022г'!$3:$4</definedName>
    <definedName name="_xlnm.Print_Area" localSheetId="0">'Исполнение МП в 2022г'!$A$1:$H$192</definedName>
  </definedNames>
  <calcPr calcId="125725"/>
</workbook>
</file>

<file path=xl/calcChain.xml><?xml version="1.0" encoding="utf-8"?>
<calcChain xmlns="http://schemas.openxmlformats.org/spreadsheetml/2006/main">
  <c r="G182" i="56"/>
  <c r="G178"/>
  <c r="G169"/>
  <c r="G162"/>
  <c r="G148"/>
  <c r="G147"/>
  <c r="G145" s="1"/>
  <c r="G144"/>
  <c r="G134"/>
  <c r="G127"/>
  <c r="G126"/>
  <c r="G125"/>
  <c r="G112"/>
  <c r="G116"/>
  <c r="G99"/>
  <c r="G103"/>
  <c r="F79"/>
  <c r="G79" s="1"/>
  <c r="G75" s="1"/>
  <c r="G78"/>
  <c r="G77"/>
  <c r="G64"/>
  <c r="G68"/>
  <c r="G51"/>
  <c r="G55"/>
  <c r="G42"/>
  <c r="G43"/>
  <c r="G33"/>
  <c r="G9"/>
  <c r="G5"/>
  <c r="G12"/>
  <c r="G24"/>
  <c r="G26"/>
  <c r="G27"/>
  <c r="G29"/>
  <c r="G32"/>
  <c r="G39"/>
  <c r="G50"/>
  <c r="G60"/>
  <c r="G63"/>
  <c r="G74"/>
  <c r="G85"/>
  <c r="G88"/>
  <c r="G95"/>
  <c r="G98"/>
  <c r="G106"/>
  <c r="G108"/>
  <c r="F77"/>
  <c r="F78"/>
  <c r="E78"/>
  <c r="E77"/>
  <c r="G188"/>
  <c r="G177"/>
  <c r="G175"/>
  <c r="G168"/>
  <c r="G161"/>
  <c r="G155"/>
  <c r="G153"/>
  <c r="G151"/>
  <c r="G122"/>
  <c r="E51"/>
  <c r="F148"/>
  <c r="F33"/>
  <c r="E33"/>
  <c r="F178"/>
  <c r="E178"/>
  <c r="F162"/>
  <c r="E162"/>
  <c r="F169"/>
  <c r="E169"/>
  <c r="E148"/>
  <c r="E144" s="1"/>
  <c r="F147"/>
  <c r="F143" s="1"/>
  <c r="E147"/>
  <c r="E143" s="1"/>
  <c r="E126"/>
  <c r="F126"/>
  <c r="F125"/>
  <c r="E125"/>
  <c r="F127"/>
  <c r="F134"/>
  <c r="F116"/>
  <c r="F112"/>
  <c r="H112" s="1"/>
  <c r="F64"/>
  <c r="H64" s="1"/>
  <c r="E64"/>
  <c r="F68"/>
  <c r="F51"/>
  <c r="H51" s="1"/>
  <c r="F55"/>
  <c r="E55"/>
  <c r="E43"/>
  <c r="F43"/>
  <c r="F42"/>
  <c r="E42"/>
  <c r="F23"/>
  <c r="F19" s="1"/>
  <c r="F9"/>
  <c r="F5"/>
  <c r="H5" s="1"/>
  <c r="E9"/>
  <c r="E5"/>
  <c r="F94"/>
  <c r="F93" s="1"/>
  <c r="G93" s="1"/>
  <c r="E94"/>
  <c r="E93" s="1"/>
  <c r="E158"/>
  <c r="E157" s="1"/>
  <c r="E156" s="1"/>
  <c r="F160"/>
  <c r="F159" s="1"/>
  <c r="E160"/>
  <c r="E159" s="1"/>
  <c r="E150"/>
  <c r="E140"/>
  <c r="E139" s="1"/>
  <c r="E138" s="1"/>
  <c r="E134" s="1"/>
  <c r="F107"/>
  <c r="E107"/>
  <c r="E133"/>
  <c r="E132" s="1"/>
  <c r="E131" s="1"/>
  <c r="E127" s="1"/>
  <c r="E25"/>
  <c r="F121"/>
  <c r="F120" s="1"/>
  <c r="E121"/>
  <c r="E120" s="1"/>
  <c r="F87"/>
  <c r="E87"/>
  <c r="E86" s="1"/>
  <c r="G86" s="1"/>
  <c r="F187"/>
  <c r="F186" s="1"/>
  <c r="F182" s="1"/>
  <c r="E187"/>
  <c r="E186" s="1"/>
  <c r="E182" s="1"/>
  <c r="F176"/>
  <c r="E176"/>
  <c r="F174"/>
  <c r="F173" s="1"/>
  <c r="E174"/>
  <c r="E173" s="1"/>
  <c r="F167"/>
  <c r="F166" s="1"/>
  <c r="E167"/>
  <c r="E166" s="1"/>
  <c r="F157"/>
  <c r="F156" s="1"/>
  <c r="F154"/>
  <c r="E154"/>
  <c r="F152"/>
  <c r="E152"/>
  <c r="F150"/>
  <c r="F139"/>
  <c r="F138" s="1"/>
  <c r="F132"/>
  <c r="F131" s="1"/>
  <c r="F105"/>
  <c r="F104" s="1"/>
  <c r="G104" s="1"/>
  <c r="E105"/>
  <c r="E104" s="1"/>
  <c r="F97"/>
  <c r="F96" s="1"/>
  <c r="G96" s="1"/>
  <c r="E97"/>
  <c r="E96" s="1"/>
  <c r="F84"/>
  <c r="E84"/>
  <c r="E83" s="1"/>
  <c r="G83" s="1"/>
  <c r="F73"/>
  <c r="G73" s="1"/>
  <c r="E73"/>
  <c r="E72" s="1"/>
  <c r="E68" s="1"/>
  <c r="F62"/>
  <c r="E62"/>
  <c r="E61" s="1"/>
  <c r="G61" s="1"/>
  <c r="F59"/>
  <c r="E59"/>
  <c r="F49"/>
  <c r="F48" s="1"/>
  <c r="F44" s="1"/>
  <c r="F40" s="1"/>
  <c r="H40" s="1"/>
  <c r="E49"/>
  <c r="E48" s="1"/>
  <c r="E44" s="1"/>
  <c r="E40" s="1"/>
  <c r="F38"/>
  <c r="G38" s="1"/>
  <c r="E38"/>
  <c r="E37" s="1"/>
  <c r="F31"/>
  <c r="G31" s="1"/>
  <c r="E31"/>
  <c r="E30" s="1"/>
  <c r="E23" s="1"/>
  <c r="E20" s="1"/>
  <c r="F28"/>
  <c r="G28" s="1"/>
  <c r="E28"/>
  <c r="F25"/>
  <c r="G25" s="1"/>
  <c r="F11"/>
  <c r="F10" s="1"/>
  <c r="G10" s="1"/>
  <c r="E11"/>
  <c r="E10" s="1"/>
  <c r="G62" l="1"/>
  <c r="G59"/>
  <c r="G72"/>
  <c r="G87"/>
  <c r="G84"/>
  <c r="G97"/>
  <c r="G107"/>
  <c r="G105"/>
  <c r="G94"/>
  <c r="G23"/>
  <c r="G19" s="1"/>
  <c r="G192" s="1"/>
  <c r="G48"/>
  <c r="G49"/>
  <c r="G30"/>
  <c r="G11"/>
  <c r="G44"/>
  <c r="G40" s="1"/>
  <c r="G141"/>
  <c r="G143"/>
  <c r="G191" s="1"/>
  <c r="G123"/>
  <c r="F145"/>
  <c r="E145"/>
  <c r="G158"/>
  <c r="F144"/>
  <c r="G133"/>
  <c r="G140"/>
  <c r="G154"/>
  <c r="G173"/>
  <c r="G120"/>
  <c r="G159"/>
  <c r="E191"/>
  <c r="F192"/>
  <c r="H178"/>
  <c r="G152"/>
  <c r="G156"/>
  <c r="G138"/>
  <c r="G166"/>
  <c r="G176"/>
  <c r="E123"/>
  <c r="G150"/>
  <c r="F191"/>
  <c r="F141"/>
  <c r="H141" s="1"/>
  <c r="G121"/>
  <c r="F20"/>
  <c r="G139"/>
  <c r="G187"/>
  <c r="G174"/>
  <c r="G186"/>
  <c r="G132"/>
  <c r="G157"/>
  <c r="G167"/>
  <c r="G131"/>
  <c r="G160"/>
  <c r="E19"/>
  <c r="E192" s="1"/>
  <c r="F123"/>
  <c r="H123" s="1"/>
  <c r="F75"/>
  <c r="H75" s="1"/>
  <c r="E116"/>
  <c r="E112" s="1"/>
  <c r="E79"/>
  <c r="F149"/>
  <c r="E149"/>
  <c r="F103"/>
  <c r="E89"/>
  <c r="E103"/>
  <c r="E99" s="1"/>
  <c r="E16"/>
  <c r="G20" l="1"/>
  <c r="G16" s="1"/>
  <c r="E141"/>
  <c r="G189"/>
  <c r="F16"/>
  <c r="H16" s="1"/>
  <c r="F99"/>
  <c r="G149"/>
  <c r="E75"/>
  <c r="H99" l="1"/>
  <c r="E189"/>
  <c r="F189"/>
</calcChain>
</file>

<file path=xl/sharedStrings.xml><?xml version="1.0" encoding="utf-8"?>
<sst xmlns="http://schemas.openxmlformats.org/spreadsheetml/2006/main" count="381" uniqueCount="141">
  <si>
    <t>Наименование</t>
  </si>
  <si>
    <t>ЦСР</t>
  </si>
  <si>
    <t>ВР</t>
  </si>
  <si>
    <t>0310</t>
  </si>
  <si>
    <t>Другие вопросы в области национальной экономики</t>
  </si>
  <si>
    <t>0412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</si>
  <si>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</si>
  <si>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</si>
  <si>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</si>
  <si>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</si>
  <si>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</si>
  <si>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</si>
  <si>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Другие вопросы в области культуры, кинематографии</t>
  </si>
  <si>
    <t>0804</t>
  </si>
  <si>
    <t>1102</t>
  </si>
  <si>
    <t>Массовый спорт</t>
  </si>
  <si>
    <t>0409</t>
  </si>
  <si>
    <t>Дорожное хозяйство (дорожные фонды)</t>
  </si>
  <si>
    <t>23 0 00 00000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</si>
  <si>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</si>
  <si>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>24 0 00 00000</t>
  </si>
  <si>
    <t>2Н 0 00 00000</t>
  </si>
  <si>
    <t>2F 0 00 00000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</si>
  <si>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</si>
  <si>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Организация и осуществление мероприятий по содержанию пожарных водоемов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</si>
  <si>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</si>
  <si>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86 0 00 00000</t>
  </si>
  <si>
    <t>Организация и осуществление мероприятий</t>
  </si>
  <si>
    <t>Приобретение сыпучих материалов для проведения ремонтных работ местного значения</t>
  </si>
  <si>
    <t>Муниципальная программа "О содействии участия населения в осуществлении местного самоуправления в иных формах на частях территорий, являющихся административным центром муниципального образования Назиевское городское поселение Кировского муниципального района Ленинградской области"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</si>
  <si>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</si>
  <si>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Мероприятия по ремонту  дорог местного значения и искусственных сооружений на них</t>
  </si>
  <si>
    <t>2Л 0 00 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</si>
  <si>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Назиевское городское поселение Кировского муниципального района Ленинградской области"</t>
  </si>
  <si>
    <t>Муниципальная программа "Развитие культуры,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</si>
  <si>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7Н 0 00 00000</t>
  </si>
  <si>
    <t>200</t>
  </si>
  <si>
    <t>Поддержка развития общественной инфраструктуры муниципального значения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</si>
  <si>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Назиевское городское поселение Кировского муниципального района Ленинградской области"</t>
  </si>
  <si>
    <t>Закупка товаров, работ и услуг для обеспечения государственных (муниципальных) нужд</t>
  </si>
  <si>
    <t>0707</t>
  </si>
  <si>
    <t xml:space="preserve">Молодежная политика </t>
  </si>
  <si>
    <t>2G 0 00 00000</t>
  </si>
  <si>
    <t>22 0 00 00000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</si>
  <si>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</si>
  <si>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</si>
  <si>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</si>
  <si>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</si>
  <si>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500</t>
  </si>
  <si>
    <t>Межбюджетные трансферты</t>
  </si>
  <si>
    <t>Рп ПР</t>
  </si>
  <si>
    <t>Защита населения и территории от чрезвычайных ситуаций природного и техногенного характера, пожарная безопасность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</si>
  <si>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</si>
  <si>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Муниципальная программа "Совершенствование и развитие улично-дорожной сети в муниципальном образовании Назиевское городское поселение Кировского муниципального района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</si>
  <si>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</si>
  <si>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</si>
  <si>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7Н 4 01 00000</t>
  </si>
  <si>
    <t>7Н 4 01 00160</t>
  </si>
  <si>
    <t>Комплекс процессных мероприятий "Создание условий для культуры"</t>
  </si>
  <si>
    <t>Обеспечение деятельности (услуги, работы) муниципальных учреждений</t>
  </si>
  <si>
    <t>7Н 4 01 S0360</t>
  </si>
  <si>
    <t>7Н 8 01 S0350</t>
  </si>
  <si>
    <t>7Н 4 02 00000</t>
  </si>
  <si>
    <t>7Н 4 02 12520</t>
  </si>
  <si>
    <t>Комплекс процессных мероприятий "Мероприятия организационного характера"</t>
  </si>
  <si>
    <t>Организация и проведение мероприятий в сфере культуры</t>
  </si>
  <si>
    <t>7Н 4 03 00000</t>
  </si>
  <si>
    <t>7Н 4 03 12530</t>
  </si>
  <si>
    <t>Комплекс процессных мероприятий "Развитие физической культуры и спорта"</t>
  </si>
  <si>
    <t>Организация и проведение мероприятий , направленных на развитие физической культуры и массового спорта</t>
  </si>
  <si>
    <t>2G 4 01 00000</t>
  </si>
  <si>
    <t>2G 4 01 18130</t>
  </si>
  <si>
    <t>Комплекс процессных мероприятий "Мероприятия, направленные на формирование законопослушного поведения  участников дорожного движения"</t>
  </si>
  <si>
    <t>2F 4 02 00000</t>
  </si>
  <si>
    <t>2F 4 02 96100</t>
  </si>
  <si>
    <t>Комплекс процессных мероприятий "Защита населения от чрезвычайных ситуаций"</t>
  </si>
  <si>
    <t>Осуществление части полномочий поселений по организации и осуществлению мероприятий по ЧС (по созданию, содержанию и организации деятельности аварийно-спасательных служб)</t>
  </si>
  <si>
    <t>2F 4 01 00000</t>
  </si>
  <si>
    <t>2F 4 01 13680</t>
  </si>
  <si>
    <t>Комлекс процессных мероприятий "Обеспечение пожарной безопасности"</t>
  </si>
  <si>
    <t>86 4 01 00000</t>
  </si>
  <si>
    <t>86 4 01 13580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</si>
  <si>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</si>
  <si>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Организация и осуществление мероприятий направленных на информирование населения</t>
  </si>
  <si>
    <t>22 4 01 00000</t>
  </si>
  <si>
    <t>22 4 01 S4770</t>
  </si>
  <si>
    <t>Муниципальная программа  " О содействии участия населения в осуществлении местного самоуправления в иных формах на частях территории муниципального образования Назиевское городское поселение Кировского муниципалного района Ленинградской области"</t>
  </si>
  <si>
    <t>Комплекс процессных мероприятий "Поддержка проектов инициатив граждан"</t>
  </si>
  <si>
    <t>23 4 01 00000</t>
  </si>
  <si>
    <t>23 4 01 14280</t>
  </si>
  <si>
    <t>Комплекс процессных мероприятий "Содержание, капитальный ремонт и ремонт автомобильных дорог местного значения и искусственных сооружений на них"</t>
  </si>
  <si>
    <t>23 4 01 14310</t>
  </si>
  <si>
    <t>23 4 01 14830</t>
  </si>
  <si>
    <t>Мероприятия, направленные на достижение цели федерального проекта "Дорожная сеть"</t>
  </si>
  <si>
    <t>23 8 01 00000</t>
  </si>
  <si>
    <t>23 8 01 S4200</t>
  </si>
  <si>
    <t>2H 4 01 S4660</t>
  </si>
  <si>
    <t>Комплекс процессных мероприятий "Благоустройство территриии, ремонт дорог, организация досуга граждан административного центра"</t>
  </si>
  <si>
    <t>2H 4 01 00000</t>
  </si>
  <si>
    <t>24 4 01 00000</t>
  </si>
  <si>
    <t>24 4 01 06480</t>
  </si>
  <si>
    <t>600</t>
  </si>
  <si>
    <t>Комплекс процессных мероприятий "Обеспечение информационной, консультационной, организационно-методической поддержки смалого и среднего бизнеса"</t>
  </si>
  <si>
    <t>Предоставление субсидий бюджетным, автономным учреждениям и иным некоммерческим организациям</t>
  </si>
  <si>
    <t>2Л 4 01 16400</t>
  </si>
  <si>
    <t>2Л 4 01 S0550</t>
  </si>
  <si>
    <t>2Л 4 01 00000</t>
  </si>
  <si>
    <t>Комплекс процессных мероприятий "Содействие в приобретении спецтехники для жилищно-коммунальных нужд муниципального образования Назиевское городское поселение Кировского муниципального района Ленинградской области "</t>
  </si>
  <si>
    <t>Компенсация части затрат при приобретении в лизинг (сублизинг) коммунальной спецтехники и оборудования</t>
  </si>
  <si>
    <t>73 0 00 00000</t>
  </si>
  <si>
    <t>73 4 01 00000</t>
  </si>
  <si>
    <t>Муниципальная программа "Благоустройство территории в муниципальном образовании Назиевское городское поселение Кировского муниципального района Ленинградской области"</t>
  </si>
  <si>
    <t>Комплекс процесных мероприятий "Мероприятия по благоустройству детских игровых и спортивных площадок"</t>
  </si>
  <si>
    <t>73 4 01 S4840</t>
  </si>
  <si>
    <t>73 4 02 00000</t>
  </si>
  <si>
    <t>73 4 02 S4840</t>
  </si>
  <si>
    <t>Комплекс процесных мероприятий "Мероприятия по благоустройству дворовых территорий"</t>
  </si>
  <si>
    <t>Муниципальная программа "Развитие и поддержка малого, среднего бизнеса и физических лиц, применяющих специальный налоговый режим «Налог на профессиональный доход», на территории  муниципального образования Назиевское городское поселение Кировского муниципального района Ленинградской области"</t>
  </si>
  <si>
    <t xml:space="preserve">Поддержка  субъектов малого, среднего бизнеса и физических лиц, применяющих специальный налоговый режим «Налог на профессиональный доход», зарегистрированным и ведущим деятельность на территории МО Назиевское городское поселение </t>
  </si>
  <si>
    <t>2F 4 01 14020</t>
  </si>
  <si>
    <t>Организация и осуществление мероприятий по ЧС (по созданию, содержанию и организации деятельности аварийно-спасательных служб)</t>
  </si>
  <si>
    <t>5D 0 00 00000</t>
  </si>
  <si>
    <t>5D 4 01 00000</t>
  </si>
  <si>
    <t>5D 4 01 S0160</t>
  </si>
  <si>
    <t>Муниципальная программа "Проведение ремонтных работ на объектах коммунальной и инженерной инфраструктуры в муниципальном образовании Назиевское городское поселение Кировского муниципального района Ленинградской области"</t>
  </si>
  <si>
    <t>Комплекс процессных мероприятий "Поддержание устойчивой работы объектов коммунальной и инженерной инфраструктуры"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</si>
  <si>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</si>
  <si>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>35 1 F2 55550</t>
  </si>
  <si>
    <t>7Н 4 01 S4840</t>
  </si>
  <si>
    <t>2F 4 02 13710</t>
  </si>
  <si>
    <t>Создание, хранение и использование резервов материальных ресурсов для ликвидации чрезвычайных ситуаций</t>
  </si>
  <si>
    <t>Программные расходы ВСЕГО</t>
  </si>
  <si>
    <t>Доля финансирования программ в общем объеме финансирования, %</t>
  </si>
  <si>
    <t>в т.ч. по источникам финансирования</t>
  </si>
  <si>
    <t>средства областного бюджета Ленинградской области</t>
  </si>
  <si>
    <t>средства местного бюджета</t>
  </si>
  <si>
    <t>средства Областного бюджета Ленинградской области</t>
  </si>
  <si>
    <t>Оперативный годовой отчет об исполнении муниципальных программ МО Назиевское городское поселение в 2022 году</t>
  </si>
  <si>
    <t>Объем финансирования на 2022г (тыс.руб.)</t>
  </si>
  <si>
    <t>Выполнено (тыс.руб.)</t>
  </si>
  <si>
    <t>Профинансировано, тыс. руб.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</si>
</sst>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&quot;р.&quot;"/>
  </numFmts>
  <fonts count="24">
    <font>
      <sz val="10"/>
      <name val="Arial Cyr"/>
      <charset val="204"/>
    </font>
    <font>
      <sz val="10"/>
      <name val="Arial Cyr"/>
      <charset val="204"/>
    </font>
    <font>
      <i/>
      <sz val="12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6"/>
      <name val="Arial"/>
      <family val="2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color theme="1"/>
      <name val="Arial Cyr"/>
      <charset val="204"/>
    </font>
    <font>
      <b/>
      <i/>
      <sz val="12"/>
      <color theme="1"/>
      <name val="Arial Cyr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 Cyr"/>
    </font>
    <font>
      <sz val="12"/>
      <name val="Arial Cyr"/>
    </font>
    <font>
      <i/>
      <sz val="12"/>
      <name val="Times New Roman"/>
      <family val="1"/>
      <charset val="204"/>
    </font>
    <font>
      <sz val="10"/>
      <color theme="0"/>
      <name val="Arial Cyr"/>
      <charset val="204"/>
    </font>
    <font>
      <sz val="12"/>
      <color theme="0"/>
      <name val="Arial Cyr"/>
      <charset val="204"/>
    </font>
    <font>
      <b/>
      <sz val="14"/>
      <name val="Arial"/>
      <family val="2"/>
      <charset val="204"/>
    </font>
    <font>
      <b/>
      <sz val="14"/>
      <name val="Arial Cyr"/>
      <charset val="204"/>
    </font>
    <font>
      <b/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Fill="1"/>
    <xf numFmtId="0" fontId="0" fillId="2" borderId="0" xfId="0" applyFill="1"/>
    <xf numFmtId="49" fontId="6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0" fontId="0" fillId="0" borderId="4" xfId="0" applyFill="1" applyBorder="1"/>
    <xf numFmtId="49" fontId="3" fillId="2" borderId="9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7" fillId="2" borderId="8" xfId="0" applyNumberFormat="1" applyFont="1" applyFill="1" applyBorder="1" applyAlignment="1">
      <alignment horizontal="right"/>
    </xf>
    <xf numFmtId="164" fontId="6" fillId="2" borderId="3" xfId="0" applyNumberFormat="1" applyFont="1" applyFill="1" applyBorder="1" applyAlignment="1">
      <alignment horizontal="right"/>
    </xf>
    <xf numFmtId="164" fontId="7" fillId="2" borderId="7" xfId="0" applyNumberFormat="1" applyFont="1" applyFill="1" applyBorder="1" applyAlignment="1">
      <alignment horizontal="right"/>
    </xf>
    <xf numFmtId="164" fontId="6" fillId="2" borderId="7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left" wrapText="1"/>
    </xf>
    <xf numFmtId="49" fontId="6" fillId="2" borderId="11" xfId="0" applyNumberFormat="1" applyFont="1" applyFill="1" applyBorder="1" applyAlignment="1">
      <alignment horizontal="left" wrapText="1"/>
    </xf>
    <xf numFmtId="49" fontId="6" fillId="2" borderId="12" xfId="0" applyNumberFormat="1" applyFont="1" applyFill="1" applyBorder="1" applyAlignment="1">
      <alignment horizontal="left" wrapText="1"/>
    </xf>
    <xf numFmtId="49" fontId="6" fillId="2" borderId="14" xfId="0" applyNumberFormat="1" applyFont="1" applyFill="1" applyBorder="1" applyAlignment="1">
      <alignment horizontal="left" wrapText="1"/>
    </xf>
    <xf numFmtId="49" fontId="6" fillId="2" borderId="15" xfId="0" applyNumberFormat="1" applyFont="1" applyFill="1" applyBorder="1" applyAlignment="1">
      <alignment horizontal="left" wrapText="1"/>
    </xf>
    <xf numFmtId="49" fontId="2" fillId="2" borderId="11" xfId="0" applyNumberFormat="1" applyFont="1" applyFill="1" applyBorder="1" applyAlignment="1">
      <alignment horizontal="left" wrapText="1"/>
    </xf>
    <xf numFmtId="164" fontId="7" fillId="2" borderId="3" xfId="0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horizontal="right"/>
    </xf>
    <xf numFmtId="49" fontId="7" fillId="2" borderId="3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left" wrapText="1"/>
    </xf>
    <xf numFmtId="49" fontId="6" fillId="2" borderId="8" xfId="0" applyNumberFormat="1" applyFont="1" applyFill="1" applyBorder="1" applyAlignment="1">
      <alignment horizontal="center"/>
    </xf>
    <xf numFmtId="0" fontId="9" fillId="2" borderId="0" xfId="0" applyFont="1" applyFill="1" applyAlignment="1">
      <alignment wrapText="1"/>
    </xf>
    <xf numFmtId="49" fontId="3" fillId="2" borderId="27" xfId="0" applyNumberFormat="1" applyFont="1" applyFill="1" applyBorder="1" applyAlignment="1">
      <alignment horizontal="center"/>
    </xf>
    <xf numFmtId="49" fontId="3" fillId="2" borderId="28" xfId="0" applyNumberFormat="1" applyFont="1" applyFill="1" applyBorder="1" applyAlignment="1">
      <alignment horizontal="center"/>
    </xf>
    <xf numFmtId="49" fontId="4" fillId="2" borderId="28" xfId="0" applyNumberFormat="1" applyFont="1" applyFill="1" applyBorder="1" applyAlignment="1">
      <alignment horizontal="center"/>
    </xf>
    <xf numFmtId="49" fontId="7" fillId="2" borderId="28" xfId="0" applyNumberFormat="1" applyFont="1" applyFill="1" applyBorder="1" applyAlignment="1">
      <alignment horizontal="center"/>
    </xf>
    <xf numFmtId="49" fontId="4" fillId="2" borderId="29" xfId="0" applyNumberFormat="1" applyFont="1" applyFill="1" applyBorder="1" applyAlignment="1">
      <alignment horizontal="center"/>
    </xf>
    <xf numFmtId="49" fontId="2" fillId="2" borderId="30" xfId="0" applyNumberFormat="1" applyFont="1" applyFill="1" applyBorder="1" applyAlignment="1">
      <alignment horizontal="center"/>
    </xf>
    <xf numFmtId="49" fontId="6" fillId="2" borderId="29" xfId="0" applyNumberFormat="1" applyFont="1" applyFill="1" applyBorder="1" applyAlignment="1">
      <alignment horizontal="center"/>
    </xf>
    <xf numFmtId="49" fontId="7" fillId="2" borderId="29" xfId="0" applyNumberFormat="1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center"/>
    </xf>
    <xf numFmtId="49" fontId="7" fillId="2" borderId="30" xfId="0" applyNumberFormat="1" applyFont="1" applyFill="1" applyBorder="1" applyAlignment="1">
      <alignment horizontal="center"/>
    </xf>
    <xf numFmtId="49" fontId="3" fillId="2" borderId="30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center"/>
    </xf>
    <xf numFmtId="49" fontId="7" fillId="2" borderId="32" xfId="0" applyNumberFormat="1" applyFont="1" applyFill="1" applyBorder="1" applyAlignment="1">
      <alignment horizontal="center"/>
    </xf>
    <xf numFmtId="49" fontId="7" fillId="2" borderId="33" xfId="0" applyNumberFormat="1" applyFont="1" applyFill="1" applyBorder="1" applyAlignment="1">
      <alignment horizontal="center"/>
    </xf>
    <xf numFmtId="49" fontId="7" fillId="2" borderId="27" xfId="0" applyNumberFormat="1" applyFont="1" applyFill="1" applyBorder="1" applyAlignment="1">
      <alignment horizontal="center"/>
    </xf>
    <xf numFmtId="49" fontId="3" fillId="2" borderId="34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49" fontId="6" fillId="2" borderId="19" xfId="0" applyNumberFormat="1" applyFont="1" applyFill="1" applyBorder="1" applyAlignment="1">
      <alignment horizontal="center"/>
    </xf>
    <xf numFmtId="49" fontId="7" fillId="2" borderId="19" xfId="0" applyNumberFormat="1" applyFont="1" applyFill="1" applyBorder="1" applyAlignment="1">
      <alignment horizontal="center"/>
    </xf>
    <xf numFmtId="49" fontId="6" fillId="2" borderId="17" xfId="0" applyNumberFormat="1" applyFont="1" applyFill="1" applyBorder="1" applyAlignment="1">
      <alignment horizontal="center"/>
    </xf>
    <xf numFmtId="49" fontId="2" fillId="2" borderId="20" xfId="0" applyNumberFormat="1" applyFont="1" applyFill="1" applyBorder="1" applyAlignment="1">
      <alignment horizontal="center"/>
    </xf>
    <xf numFmtId="49" fontId="7" fillId="2" borderId="17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center"/>
    </xf>
    <xf numFmtId="49" fontId="5" fillId="2" borderId="20" xfId="0" applyNumberFormat="1" applyFont="1" applyFill="1" applyBorder="1" applyAlignment="1">
      <alignment horizontal="center"/>
    </xf>
    <xf numFmtId="49" fontId="3" fillId="2" borderId="20" xfId="0" applyNumberFormat="1" applyFont="1" applyFill="1" applyBorder="1" applyAlignment="1">
      <alignment horizontal="center"/>
    </xf>
    <xf numFmtId="49" fontId="3" fillId="2" borderId="35" xfId="0" applyNumberFormat="1" applyFont="1" applyFill="1" applyBorder="1" applyAlignment="1">
      <alignment horizontal="center"/>
    </xf>
    <xf numFmtId="49" fontId="7" fillId="2" borderId="36" xfId="0" applyNumberFormat="1" applyFont="1" applyFill="1" applyBorder="1" applyAlignment="1">
      <alignment horizontal="center"/>
    </xf>
    <xf numFmtId="49" fontId="7" fillId="2" borderId="37" xfId="0" applyNumberFormat="1" applyFont="1" applyFill="1" applyBorder="1" applyAlignment="1">
      <alignment horizontal="center"/>
    </xf>
    <xf numFmtId="49" fontId="7" fillId="2" borderId="16" xfId="0" applyNumberFormat="1" applyFont="1" applyFill="1" applyBorder="1" applyAlignment="1">
      <alignment horizontal="center"/>
    </xf>
    <xf numFmtId="49" fontId="7" fillId="2" borderId="20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wrapText="1"/>
    </xf>
    <xf numFmtId="49" fontId="6" fillId="2" borderId="13" xfId="0" applyNumberFormat="1" applyFont="1" applyFill="1" applyBorder="1" applyAlignment="1">
      <alignment horizontal="left" wrapText="1"/>
    </xf>
    <xf numFmtId="49" fontId="6" fillId="2" borderId="3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left" wrapText="1"/>
    </xf>
    <xf numFmtId="49" fontId="3" fillId="2" borderId="26" xfId="0" applyNumberFormat="1" applyFont="1" applyFill="1" applyBorder="1" applyAlignment="1">
      <alignment horizontal="center"/>
    </xf>
    <xf numFmtId="49" fontId="4" fillId="2" borderId="26" xfId="0" applyNumberFormat="1" applyFont="1" applyFill="1" applyBorder="1" applyAlignment="1">
      <alignment horizontal="center"/>
    </xf>
    <xf numFmtId="164" fontId="6" fillId="2" borderId="26" xfId="0" applyNumberFormat="1" applyFont="1" applyFill="1" applyBorder="1" applyAlignment="1">
      <alignment horizontal="right"/>
    </xf>
    <xf numFmtId="49" fontId="7" fillId="2" borderId="26" xfId="0" applyNumberFormat="1" applyFont="1" applyFill="1" applyBorder="1" applyAlignment="1">
      <alignment horizontal="center"/>
    </xf>
    <xf numFmtId="164" fontId="7" fillId="2" borderId="26" xfId="0" applyNumberFormat="1" applyFont="1" applyFill="1" applyBorder="1" applyAlignment="1">
      <alignment horizontal="right"/>
    </xf>
    <xf numFmtId="0" fontId="2" fillId="2" borderId="26" xfId="0" applyFont="1" applyFill="1" applyBorder="1" applyAlignment="1">
      <alignment horizontal="left" wrapText="1"/>
    </xf>
    <xf numFmtId="49" fontId="2" fillId="2" borderId="26" xfId="0" applyNumberFormat="1" applyFont="1" applyFill="1" applyBorder="1" applyAlignment="1">
      <alignment horizontal="center"/>
    </xf>
    <xf numFmtId="164" fontId="2" fillId="2" borderId="26" xfId="0" applyNumberFormat="1" applyFont="1" applyFill="1" applyBorder="1" applyAlignment="1">
      <alignment horizontal="right"/>
    </xf>
    <xf numFmtId="164" fontId="4" fillId="2" borderId="26" xfId="0" applyNumberFormat="1" applyFont="1" applyFill="1" applyBorder="1" applyAlignment="1">
      <alignment horizontal="right"/>
    </xf>
    <xf numFmtId="49" fontId="2" fillId="2" borderId="26" xfId="0" applyNumberFormat="1" applyFont="1" applyFill="1" applyBorder="1" applyAlignment="1">
      <alignment horizontal="left" wrapText="1"/>
    </xf>
    <xf numFmtId="49" fontId="8" fillId="2" borderId="26" xfId="0" applyNumberFormat="1" applyFont="1" applyFill="1" applyBorder="1" applyAlignment="1">
      <alignment horizontal="center"/>
    </xf>
    <xf numFmtId="0" fontId="12" fillId="2" borderId="26" xfId="0" applyFont="1" applyFill="1" applyBorder="1" applyAlignment="1">
      <alignment horizontal="left" wrapText="1"/>
    </xf>
    <xf numFmtId="49" fontId="6" fillId="2" borderId="26" xfId="0" applyNumberFormat="1" applyFont="1" applyFill="1" applyBorder="1" applyAlignment="1">
      <alignment horizontal="center"/>
    </xf>
    <xf numFmtId="0" fontId="6" fillId="2" borderId="26" xfId="0" applyNumberFormat="1" applyFont="1" applyFill="1" applyBorder="1" applyAlignment="1">
      <alignment horizontal="left" wrapText="1" shrinkToFit="1"/>
    </xf>
    <xf numFmtId="49" fontId="6" fillId="2" borderId="26" xfId="0" applyNumberFormat="1" applyFont="1" applyFill="1" applyBorder="1" applyAlignment="1">
      <alignment horizontal="left" wrapText="1"/>
    </xf>
    <xf numFmtId="166" fontId="2" fillId="2" borderId="26" xfId="0" applyNumberFormat="1" applyFont="1" applyFill="1" applyBorder="1" applyAlignment="1">
      <alignment horizontal="left" wrapText="1"/>
    </xf>
    <xf numFmtId="0" fontId="10" fillId="2" borderId="3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14" fillId="2" borderId="26" xfId="0" applyFont="1" applyFill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right" vertical="center" wrapText="1"/>
    </xf>
    <xf numFmtId="49" fontId="7" fillId="2" borderId="25" xfId="0" applyNumberFormat="1" applyFont="1" applyFill="1" applyBorder="1" applyAlignment="1">
      <alignment horizontal="center"/>
    </xf>
    <xf numFmtId="49" fontId="7" fillId="2" borderId="31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/>
    <xf numFmtId="4" fontId="19" fillId="0" borderId="4" xfId="0" applyNumberFormat="1" applyFont="1" applyBorder="1" applyAlignment="1" applyProtection="1">
      <alignment horizontal="right" vertical="center" wrapText="1"/>
    </xf>
    <xf numFmtId="49" fontId="3" fillId="2" borderId="47" xfId="0" applyNumberFormat="1" applyFont="1" applyFill="1" applyBorder="1" applyAlignment="1">
      <alignment horizontal="center"/>
    </xf>
    <xf numFmtId="0" fontId="0" fillId="2" borderId="47" xfId="0" applyFill="1" applyBorder="1"/>
    <xf numFmtId="0" fontId="23" fillId="3" borderId="26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23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left" wrapText="1"/>
    </xf>
    <xf numFmtId="49" fontId="6" fillId="0" borderId="26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" wrapText="1"/>
    </xf>
    <xf numFmtId="0" fontId="11" fillId="0" borderId="2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left" wrapText="1"/>
    </xf>
    <xf numFmtId="164" fontId="7" fillId="0" borderId="26" xfId="0" applyNumberFormat="1" applyFont="1" applyFill="1" applyBorder="1" applyAlignment="1">
      <alignment horizontal="center"/>
    </xf>
    <xf numFmtId="4" fontId="6" fillId="0" borderId="26" xfId="1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left" wrapText="1"/>
    </xf>
    <xf numFmtId="164" fontId="2" fillId="0" borderId="26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left" wrapText="1"/>
    </xf>
    <xf numFmtId="164" fontId="4" fillId="0" borderId="26" xfId="0" applyNumberFormat="1" applyFont="1" applyFill="1" applyBorder="1" applyAlignment="1">
      <alignment horizontal="center"/>
    </xf>
    <xf numFmtId="4" fontId="3" fillId="0" borderId="26" xfId="1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left" wrapText="1"/>
    </xf>
    <xf numFmtId="4" fontId="17" fillId="0" borderId="4" xfId="0" applyNumberFormat="1" applyFont="1" applyFill="1" applyBorder="1" applyAlignment="1" applyProtection="1">
      <alignment horizontal="right" vertical="center" wrapText="1"/>
    </xf>
    <xf numFmtId="4" fontId="16" fillId="0" borderId="4" xfId="0" applyNumberFormat="1" applyFont="1" applyFill="1" applyBorder="1" applyAlignment="1" applyProtection="1">
      <alignment horizontal="right" vertical="center" wrapText="1"/>
    </xf>
    <xf numFmtId="166" fontId="4" fillId="0" borderId="26" xfId="0" applyNumberFormat="1" applyFont="1" applyFill="1" applyBorder="1" applyAlignment="1">
      <alignment horizontal="left" wrapText="1"/>
    </xf>
    <xf numFmtId="166" fontId="3" fillId="0" borderId="26" xfId="0" applyNumberFormat="1" applyFont="1" applyFill="1" applyBorder="1" applyAlignment="1">
      <alignment horizontal="left" wrapText="1"/>
    </xf>
    <xf numFmtId="49" fontId="8" fillId="0" borderId="26" xfId="0" applyNumberFormat="1" applyFont="1" applyFill="1" applyBorder="1" applyAlignment="1">
      <alignment horizontal="left" wrapText="1"/>
    </xf>
    <xf numFmtId="49" fontId="22" fillId="0" borderId="48" xfId="0" applyNumberFormat="1" applyFont="1" applyFill="1" applyBorder="1" applyAlignment="1">
      <alignment horizontal="right" wrapText="1"/>
    </xf>
    <xf numFmtId="49" fontId="22" fillId="0" borderId="49" xfId="0" applyNumberFormat="1" applyFont="1" applyFill="1" applyBorder="1" applyAlignment="1">
      <alignment horizontal="right" wrapText="1"/>
    </xf>
    <xf numFmtId="49" fontId="22" fillId="0" borderId="50" xfId="0" applyNumberFormat="1" applyFont="1" applyFill="1" applyBorder="1" applyAlignment="1">
      <alignment horizontal="right" wrapText="1"/>
    </xf>
    <xf numFmtId="164" fontId="22" fillId="0" borderId="51" xfId="0" applyNumberFormat="1" applyFont="1" applyFill="1" applyBorder="1" applyAlignment="1">
      <alignment horizontal="center"/>
    </xf>
    <xf numFmtId="164" fontId="22" fillId="0" borderId="21" xfId="0" applyNumberFormat="1" applyFont="1" applyFill="1" applyBorder="1" applyAlignment="1">
      <alignment horizontal="center"/>
    </xf>
    <xf numFmtId="165" fontId="22" fillId="0" borderId="52" xfId="0" applyNumberFormat="1" applyFont="1" applyFill="1" applyBorder="1" applyAlignment="1">
      <alignment horizontal="center"/>
    </xf>
    <xf numFmtId="165" fontId="22" fillId="0" borderId="26" xfId="0" applyNumberFormat="1" applyFont="1" applyFill="1" applyBorder="1" applyAlignment="1">
      <alignment horizontal="center"/>
    </xf>
    <xf numFmtId="164" fontId="22" fillId="0" borderId="52" xfId="0" applyNumberFormat="1" applyFont="1" applyFill="1" applyBorder="1" applyAlignment="1">
      <alignment horizontal="center"/>
    </xf>
    <xf numFmtId="164" fontId="22" fillId="0" borderId="26" xfId="0" applyNumberFormat="1" applyFont="1" applyFill="1" applyBorder="1" applyAlignment="1">
      <alignment horizontal="center"/>
    </xf>
    <xf numFmtId="164" fontId="22" fillId="0" borderId="53" xfId="0" applyNumberFormat="1" applyFont="1" applyFill="1" applyBorder="1" applyAlignment="1">
      <alignment horizontal="center"/>
    </xf>
    <xf numFmtId="164" fontId="22" fillId="0" borderId="22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64" fontId="19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" fontId="19" fillId="0" borderId="4" xfId="0" applyNumberFormat="1" applyFont="1" applyFill="1" applyBorder="1" applyAlignment="1" applyProtection="1">
      <alignment horizontal="right" vertical="center" wrapText="1"/>
    </xf>
    <xf numFmtId="2" fontId="3" fillId="4" borderId="44" xfId="0" applyNumberFormat="1" applyFont="1" applyFill="1" applyBorder="1" applyAlignment="1">
      <alignment horizontal="center" vertical="center"/>
    </xf>
    <xf numFmtId="2" fontId="3" fillId="4" borderId="45" xfId="0" applyNumberFormat="1" applyFont="1" applyFill="1" applyBorder="1" applyAlignment="1">
      <alignment horizontal="center" vertical="center"/>
    </xf>
    <xf numFmtId="2" fontId="3" fillId="4" borderId="46" xfId="0" applyNumberFormat="1" applyFont="1" applyFill="1" applyBorder="1" applyAlignment="1">
      <alignment horizontal="center" vertical="center"/>
    </xf>
    <xf numFmtId="2" fontId="3" fillId="10" borderId="42" xfId="0" applyNumberFormat="1" applyFont="1" applyFill="1" applyBorder="1" applyAlignment="1">
      <alignment horizontal="center" vertical="center"/>
    </xf>
    <xf numFmtId="2" fontId="3" fillId="1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2" fontId="3" fillId="10" borderId="4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2" fontId="3" fillId="5" borderId="42" xfId="0" applyNumberFormat="1" applyFont="1" applyFill="1" applyBorder="1" applyAlignment="1">
      <alignment horizontal="center" vertical="center"/>
    </xf>
    <xf numFmtId="2" fontId="3" fillId="5" borderId="0" xfId="0" applyNumberFormat="1" applyFont="1" applyFill="1" applyBorder="1" applyAlignment="1">
      <alignment horizontal="center" vertical="center"/>
    </xf>
    <xf numFmtId="2" fontId="3" fillId="5" borderId="43" xfId="0" applyNumberFormat="1" applyFont="1" applyFill="1" applyBorder="1" applyAlignment="1">
      <alignment horizontal="center" vertical="center"/>
    </xf>
    <xf numFmtId="2" fontId="3" fillId="6" borderId="42" xfId="0" applyNumberFormat="1" applyFont="1" applyFill="1" applyBorder="1" applyAlignment="1">
      <alignment horizontal="center" vertical="center"/>
    </xf>
    <xf numFmtId="2" fontId="3" fillId="6" borderId="0" xfId="0" applyNumberFormat="1" applyFont="1" applyFill="1" applyBorder="1" applyAlignment="1">
      <alignment horizontal="center" vertical="center"/>
    </xf>
    <xf numFmtId="2" fontId="3" fillId="6" borderId="43" xfId="0" applyNumberFormat="1" applyFont="1" applyFill="1" applyBorder="1" applyAlignment="1">
      <alignment horizontal="center" vertical="center"/>
    </xf>
    <xf numFmtId="2" fontId="3" fillId="7" borderId="44" xfId="0" applyNumberFormat="1" applyFont="1" applyFill="1" applyBorder="1" applyAlignment="1">
      <alignment horizontal="center" vertical="center"/>
    </xf>
    <xf numFmtId="2" fontId="3" fillId="7" borderId="45" xfId="0" applyNumberFormat="1" applyFont="1" applyFill="1" applyBorder="1" applyAlignment="1">
      <alignment horizontal="center" vertical="center"/>
    </xf>
    <xf numFmtId="2" fontId="3" fillId="7" borderId="46" xfId="0" applyNumberFormat="1" applyFont="1" applyFill="1" applyBorder="1" applyAlignment="1">
      <alignment horizontal="center" vertical="center"/>
    </xf>
    <xf numFmtId="2" fontId="3" fillId="9" borderId="44" xfId="0" applyNumberFormat="1" applyFont="1" applyFill="1" applyBorder="1" applyAlignment="1">
      <alignment horizontal="center" vertical="center"/>
    </xf>
    <xf numFmtId="2" fontId="3" fillId="9" borderId="45" xfId="0" applyNumberFormat="1" applyFont="1" applyFill="1" applyBorder="1" applyAlignment="1">
      <alignment horizontal="center" vertical="center"/>
    </xf>
    <xf numFmtId="2" fontId="3" fillId="9" borderId="46" xfId="0" applyNumberFormat="1" applyFont="1" applyFill="1" applyBorder="1" applyAlignment="1">
      <alignment horizontal="center" vertical="center"/>
    </xf>
    <xf numFmtId="2" fontId="3" fillId="6" borderId="44" xfId="0" applyNumberFormat="1" applyFont="1" applyFill="1" applyBorder="1" applyAlignment="1">
      <alignment horizontal="center" vertical="center"/>
    </xf>
    <xf numFmtId="2" fontId="3" fillId="6" borderId="45" xfId="0" applyNumberFormat="1" applyFont="1" applyFill="1" applyBorder="1" applyAlignment="1">
      <alignment horizontal="center" vertical="center"/>
    </xf>
    <xf numFmtId="2" fontId="3" fillId="6" borderId="46" xfId="0" applyNumberFormat="1" applyFont="1" applyFill="1" applyBorder="1" applyAlignment="1">
      <alignment horizontal="center" vertical="center"/>
    </xf>
    <xf numFmtId="2" fontId="3" fillId="7" borderId="42" xfId="0" applyNumberFormat="1" applyFont="1" applyFill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center" vertical="center"/>
    </xf>
    <xf numFmtId="2" fontId="3" fillId="7" borderId="43" xfId="0" applyNumberFormat="1" applyFont="1" applyFill="1" applyBorder="1" applyAlignment="1">
      <alignment horizontal="center" vertical="center"/>
    </xf>
    <xf numFmtId="2" fontId="3" fillId="4" borderId="42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/>
    <xf numFmtId="2" fontId="3" fillId="4" borderId="43" xfId="0" applyNumberFormat="1" applyFont="1" applyFill="1" applyBorder="1" applyAlignment="1">
      <alignment horizontal="center" vertical="center"/>
    </xf>
    <xf numFmtId="2" fontId="3" fillId="8" borderId="42" xfId="0" applyNumberFormat="1" applyFont="1" applyFill="1" applyBorder="1" applyAlignment="1">
      <alignment horizontal="center" vertical="center"/>
    </xf>
    <xf numFmtId="2" fontId="3" fillId="8" borderId="0" xfId="0" applyNumberFormat="1" applyFont="1" applyFill="1" applyBorder="1" applyAlignment="1">
      <alignment horizontal="center" vertical="center"/>
    </xf>
    <xf numFmtId="2" fontId="3" fillId="8" borderId="43" xfId="0" applyNumberFormat="1" applyFont="1" applyFill="1" applyBorder="1" applyAlignment="1">
      <alignment horizontal="center" vertical="center"/>
    </xf>
    <xf numFmtId="2" fontId="3" fillId="11" borderId="44" xfId="0" applyNumberFormat="1" applyFont="1" applyFill="1" applyBorder="1" applyAlignment="1">
      <alignment horizontal="center" vertical="center"/>
    </xf>
    <xf numFmtId="2" fontId="3" fillId="11" borderId="45" xfId="0" applyNumberFormat="1" applyFont="1" applyFill="1" applyBorder="1" applyAlignment="1">
      <alignment horizontal="center" vertical="center"/>
    </xf>
    <xf numFmtId="2" fontId="3" fillId="11" borderId="46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indexed="35"/>
    <pageSetUpPr fitToPage="1"/>
  </sheetPr>
  <dimension ref="A1:P207"/>
  <sheetViews>
    <sheetView showGridLines="0" tabSelected="1" view="pageBreakPreview" zoomScale="75" zoomScaleNormal="75" zoomScaleSheetLayoutView="75" workbookViewId="0">
      <selection activeCell="M22" sqref="M22"/>
    </sheetView>
  </sheetViews>
  <sheetFormatPr defaultRowHeight="15"/>
  <cols>
    <col min="1" max="1" width="108.5703125" style="1" customWidth="1"/>
    <col min="2" max="2" width="18.42578125" style="2" hidden="1" customWidth="1"/>
    <col min="3" max="3" width="9.28515625" style="2" hidden="1" customWidth="1"/>
    <col min="4" max="4" width="11.7109375" style="2" hidden="1" customWidth="1"/>
    <col min="5" max="5" width="21.85546875" style="151" customWidth="1"/>
    <col min="6" max="6" width="21.7109375" style="151" customWidth="1"/>
    <col min="7" max="7" width="22.5703125" style="110" customWidth="1"/>
    <col min="8" max="8" width="25.28515625" style="102" hidden="1" customWidth="1"/>
    <col min="9" max="9" width="13.28515625" style="1" bestFit="1" customWidth="1"/>
    <col min="10" max="10" width="16.5703125" style="1" bestFit="1" customWidth="1"/>
    <col min="11" max="11" width="15.140625" style="1" bestFit="1" customWidth="1"/>
    <col min="12" max="16384" width="9.140625" style="1"/>
  </cols>
  <sheetData>
    <row r="1" spans="1:8" ht="35.25" customHeight="1">
      <c r="A1" s="191" t="s">
        <v>137</v>
      </c>
      <c r="B1" s="192"/>
      <c r="C1" s="192"/>
      <c r="D1" s="192"/>
      <c r="E1" s="191"/>
      <c r="F1" s="191"/>
      <c r="G1" s="191"/>
      <c r="H1" s="109"/>
    </row>
    <row r="2" spans="1:8" ht="13.7" customHeight="1" thickBot="1">
      <c r="A2" s="112"/>
      <c r="B2" s="33"/>
      <c r="C2" s="33"/>
      <c r="D2" s="33"/>
      <c r="E2" s="117"/>
      <c r="F2" s="117"/>
    </row>
    <row r="3" spans="1:8" ht="57.75" customHeight="1" thickTop="1">
      <c r="A3" s="113" t="s">
        <v>0</v>
      </c>
      <c r="B3" s="98" t="s">
        <v>1</v>
      </c>
      <c r="C3" s="94" t="s">
        <v>2</v>
      </c>
      <c r="D3" s="92" t="s">
        <v>50</v>
      </c>
      <c r="E3" s="113" t="s">
        <v>138</v>
      </c>
      <c r="F3" s="113" t="s">
        <v>139</v>
      </c>
      <c r="G3" s="113" t="s">
        <v>140</v>
      </c>
      <c r="H3" s="108" t="s">
        <v>132</v>
      </c>
    </row>
    <row r="4" spans="1:8" ht="17.649999999999999" customHeight="1" thickBot="1">
      <c r="A4" s="114">
        <v>1</v>
      </c>
      <c r="B4" s="96">
        <v>2</v>
      </c>
      <c r="C4" s="95">
        <v>3</v>
      </c>
      <c r="D4" s="93">
        <v>4</v>
      </c>
      <c r="E4" s="118">
        <v>2</v>
      </c>
      <c r="F4" s="118">
        <v>3</v>
      </c>
      <c r="G4" s="119">
        <v>4</v>
      </c>
      <c r="H4" s="96">
        <v>5</v>
      </c>
    </row>
    <row r="5" spans="1:8" ht="61.5" thickTop="1">
      <c r="A5" s="115" t="s">
        <v>86</v>
      </c>
      <c r="B5" s="76" t="s">
        <v>43</v>
      </c>
      <c r="C5" s="52"/>
      <c r="D5" s="34"/>
      <c r="E5" s="120">
        <f>E7+E8</f>
        <v>2873.6</v>
      </c>
      <c r="F5" s="120">
        <f>F7+F8</f>
        <v>2873.6</v>
      </c>
      <c r="G5" s="120">
        <f>G7+G8</f>
        <v>2873.6</v>
      </c>
      <c r="H5" s="163">
        <f>F5/64190.5</f>
        <v>4.4766748973757799E-2</v>
      </c>
    </row>
    <row r="6" spans="1:8" ht="21" customHeight="1">
      <c r="A6" s="116" t="s">
        <v>133</v>
      </c>
      <c r="B6" s="76"/>
      <c r="C6" s="53"/>
      <c r="D6" s="35"/>
      <c r="E6" s="120"/>
      <c r="F6" s="120"/>
      <c r="G6" s="121"/>
      <c r="H6" s="164"/>
    </row>
    <row r="7" spans="1:8" ht="21" customHeight="1">
      <c r="A7" s="116" t="s">
        <v>134</v>
      </c>
      <c r="B7" s="76"/>
      <c r="C7" s="53"/>
      <c r="D7" s="35"/>
      <c r="E7" s="122">
        <v>2500</v>
      </c>
      <c r="F7" s="122">
        <v>2500</v>
      </c>
      <c r="G7" s="122">
        <v>2500</v>
      </c>
      <c r="H7" s="164"/>
    </row>
    <row r="8" spans="1:8" ht="21" customHeight="1">
      <c r="A8" s="116" t="s">
        <v>135</v>
      </c>
      <c r="B8" s="76"/>
      <c r="C8" s="53"/>
      <c r="D8" s="35"/>
      <c r="E8" s="122">
        <v>373.6</v>
      </c>
      <c r="F8" s="122">
        <v>373.6</v>
      </c>
      <c r="G8" s="122">
        <v>373.6</v>
      </c>
      <c r="H8" s="164"/>
    </row>
    <row r="9" spans="1:8" ht="15.75">
      <c r="A9" s="115" t="s">
        <v>87</v>
      </c>
      <c r="B9" s="77" t="s">
        <v>84</v>
      </c>
      <c r="C9" s="54"/>
      <c r="D9" s="36"/>
      <c r="E9" s="120">
        <f>E14+E15</f>
        <v>2873.6</v>
      </c>
      <c r="F9" s="120">
        <f>F14+F15</f>
        <v>2873.6</v>
      </c>
      <c r="G9" s="120">
        <f>G14+G15</f>
        <v>2873.6</v>
      </c>
      <c r="H9" s="164"/>
    </row>
    <row r="10" spans="1:8" ht="60" hidden="1" customHeight="1">
      <c r="A10" s="71" t="s">
        <v>54</v>
      </c>
      <c r="B10" s="4" t="s">
        <v>85</v>
      </c>
      <c r="C10" s="7"/>
      <c r="D10" s="7"/>
      <c r="E10" s="16">
        <f>E11</f>
        <v>2873.6</v>
      </c>
      <c r="F10" s="16">
        <f t="shared" ref="F10" si="0">F11</f>
        <v>0</v>
      </c>
      <c r="G10" s="1">
        <f t="shared" ref="G10:G63" si="1">F10/E10</f>
        <v>0</v>
      </c>
      <c r="H10" s="158"/>
    </row>
    <row r="11" spans="1:8" ht="15" hidden="1" customHeight="1">
      <c r="A11" s="22" t="s">
        <v>39</v>
      </c>
      <c r="B11" s="5" t="s">
        <v>85</v>
      </c>
      <c r="C11" s="5" t="s">
        <v>36</v>
      </c>
      <c r="D11" s="5"/>
      <c r="E11" s="14">
        <f>E12</f>
        <v>2873.6</v>
      </c>
      <c r="F11" s="14">
        <f>F12</f>
        <v>0</v>
      </c>
      <c r="G11" s="1">
        <f t="shared" si="1"/>
        <v>0</v>
      </c>
      <c r="H11" s="158"/>
    </row>
    <row r="12" spans="1:8" ht="15" hidden="1" customHeight="1">
      <c r="A12" s="24" t="s">
        <v>17</v>
      </c>
      <c r="B12" s="11" t="s">
        <v>85</v>
      </c>
      <c r="C12" s="6" t="s">
        <v>36</v>
      </c>
      <c r="D12" s="6" t="s">
        <v>16</v>
      </c>
      <c r="E12" s="17">
        <v>2873.6</v>
      </c>
      <c r="F12" s="17">
        <v>0</v>
      </c>
      <c r="G12" s="1">
        <f t="shared" si="1"/>
        <v>0</v>
      </c>
      <c r="H12" s="158"/>
    </row>
    <row r="13" spans="1:8" ht="21" customHeight="1">
      <c r="A13" s="116" t="s">
        <v>133</v>
      </c>
      <c r="B13" s="79"/>
      <c r="C13" s="55"/>
      <c r="D13" s="37"/>
      <c r="E13" s="124"/>
      <c r="F13" s="124"/>
      <c r="G13" s="125"/>
      <c r="H13" s="164"/>
    </row>
    <row r="14" spans="1:8" ht="21" customHeight="1">
      <c r="A14" s="116" t="s">
        <v>136</v>
      </c>
      <c r="B14" s="79"/>
      <c r="C14" s="55"/>
      <c r="D14" s="37"/>
      <c r="E14" s="124">
        <v>2500</v>
      </c>
      <c r="F14" s="124">
        <v>2500</v>
      </c>
      <c r="G14" s="124">
        <v>2500</v>
      </c>
      <c r="H14" s="164"/>
    </row>
    <row r="15" spans="1:8" ht="21" customHeight="1">
      <c r="A15" s="116" t="s">
        <v>135</v>
      </c>
      <c r="B15" s="79"/>
      <c r="C15" s="55"/>
      <c r="D15" s="37"/>
      <c r="E15" s="124">
        <v>373.6</v>
      </c>
      <c r="F15" s="124">
        <v>373.6</v>
      </c>
      <c r="G15" s="124">
        <v>373.6</v>
      </c>
      <c r="H15" s="165"/>
    </row>
    <row r="16" spans="1:8" ht="45.75">
      <c r="A16" s="115" t="s">
        <v>53</v>
      </c>
      <c r="B16" s="76" t="s">
        <v>18</v>
      </c>
      <c r="C16" s="52"/>
      <c r="D16" s="34"/>
      <c r="E16" s="120">
        <f>E20+E33</f>
        <v>14329.5</v>
      </c>
      <c r="F16" s="120">
        <f>F20+F33</f>
        <v>14223</v>
      </c>
      <c r="G16" s="120">
        <f>G20+G33</f>
        <v>14223</v>
      </c>
      <c r="H16" s="166">
        <f>F16/64190.5</f>
        <v>0.22157484362950905</v>
      </c>
    </row>
    <row r="17" spans="1:8" ht="21" customHeight="1">
      <c r="A17" s="116" t="s">
        <v>133</v>
      </c>
      <c r="B17" s="76"/>
      <c r="C17" s="52"/>
      <c r="D17" s="34"/>
      <c r="E17" s="120"/>
      <c r="F17" s="120"/>
      <c r="G17" s="120"/>
      <c r="H17" s="167"/>
    </row>
    <row r="18" spans="1:8" ht="21" customHeight="1">
      <c r="A18" s="116" t="s">
        <v>134</v>
      </c>
      <c r="B18" s="76"/>
      <c r="C18" s="52"/>
      <c r="D18" s="34"/>
      <c r="E18" s="122">
        <v>10421.700000000001</v>
      </c>
      <c r="F18" s="122">
        <v>10421.700000000001</v>
      </c>
      <c r="G18" s="122">
        <v>10421.700000000001</v>
      </c>
      <c r="H18" s="167"/>
    </row>
    <row r="19" spans="1:8" ht="21" customHeight="1">
      <c r="A19" s="116" t="s">
        <v>135</v>
      </c>
      <c r="B19" s="76"/>
      <c r="C19" s="52"/>
      <c r="D19" s="34"/>
      <c r="E19" s="122">
        <f>E23+E36</f>
        <v>3907.8</v>
      </c>
      <c r="F19" s="122">
        <f>F23+F36</f>
        <v>3801.3</v>
      </c>
      <c r="G19" s="122">
        <f>G23+G36</f>
        <v>3801.3</v>
      </c>
      <c r="H19" s="167"/>
    </row>
    <row r="20" spans="1:8" ht="30.75">
      <c r="A20" s="123" t="s">
        <v>90</v>
      </c>
      <c r="B20" s="77" t="s">
        <v>88</v>
      </c>
      <c r="C20" s="54"/>
      <c r="D20" s="36"/>
      <c r="E20" s="120">
        <f>E23+E22</f>
        <v>2350.5</v>
      </c>
      <c r="F20" s="120">
        <f>F23+F22</f>
        <v>2244</v>
      </c>
      <c r="G20" s="120">
        <f>G23+G22</f>
        <v>2244</v>
      </c>
      <c r="H20" s="167"/>
    </row>
    <row r="21" spans="1:8" ht="21" customHeight="1">
      <c r="A21" s="116" t="s">
        <v>133</v>
      </c>
      <c r="B21" s="77"/>
      <c r="C21" s="56"/>
      <c r="D21" s="38"/>
      <c r="E21" s="122"/>
      <c r="F21" s="122"/>
      <c r="G21" s="122"/>
      <c r="H21" s="167"/>
    </row>
    <row r="22" spans="1:8" ht="21" customHeight="1">
      <c r="A22" s="116" t="s">
        <v>134</v>
      </c>
      <c r="B22" s="77"/>
      <c r="C22" s="56"/>
      <c r="D22" s="38"/>
      <c r="E22" s="122">
        <v>0</v>
      </c>
      <c r="F22" s="122">
        <v>0</v>
      </c>
      <c r="G22" s="122">
        <v>0</v>
      </c>
      <c r="H22" s="167"/>
    </row>
    <row r="23" spans="1:8" ht="21" customHeight="1">
      <c r="A23" s="116" t="s">
        <v>135</v>
      </c>
      <c r="B23" s="77"/>
      <c r="C23" s="56"/>
      <c r="D23" s="38"/>
      <c r="E23" s="122">
        <f>E27+E30+103</f>
        <v>2350.5</v>
      </c>
      <c r="F23" s="122">
        <f>F27+F30</f>
        <v>2244</v>
      </c>
      <c r="G23" s="122">
        <f>F23</f>
        <v>2244</v>
      </c>
      <c r="H23" s="167"/>
    </row>
    <row r="24" spans="1:8" ht="15" hidden="1" customHeight="1">
      <c r="A24" s="72" t="s">
        <v>31</v>
      </c>
      <c r="B24" s="4" t="s">
        <v>89</v>
      </c>
      <c r="C24" s="7"/>
      <c r="D24" s="7"/>
      <c r="E24" s="16">
        <v>0</v>
      </c>
      <c r="F24" s="16">
        <v>0</v>
      </c>
      <c r="G24" s="1" t="e">
        <f t="shared" si="1"/>
        <v>#DIV/0!</v>
      </c>
      <c r="H24" s="158"/>
    </row>
    <row r="25" spans="1:8" ht="15" hidden="1" customHeight="1">
      <c r="A25" s="22" t="s">
        <v>39</v>
      </c>
      <c r="B25" s="5" t="s">
        <v>89</v>
      </c>
      <c r="C25" s="5" t="s">
        <v>36</v>
      </c>
      <c r="D25" s="5"/>
      <c r="E25" s="14">
        <f t="shared" ref="E25:F25" si="2">E26</f>
        <v>0</v>
      </c>
      <c r="F25" s="14">
        <f t="shared" si="2"/>
        <v>2296.6999999999998</v>
      </c>
      <c r="G25" s="1" t="e">
        <f t="shared" si="1"/>
        <v>#DIV/0!</v>
      </c>
      <c r="H25" s="158"/>
    </row>
    <row r="26" spans="1:8" ht="15" hidden="1" customHeight="1">
      <c r="A26" s="24" t="s">
        <v>17</v>
      </c>
      <c r="B26" s="11" t="s">
        <v>89</v>
      </c>
      <c r="C26" s="6" t="s">
        <v>36</v>
      </c>
      <c r="D26" s="6" t="s">
        <v>16</v>
      </c>
      <c r="E26" s="17">
        <v>0</v>
      </c>
      <c r="F26" s="17">
        <v>2296.6999999999998</v>
      </c>
      <c r="G26" s="1" t="e">
        <f t="shared" si="1"/>
        <v>#DIV/0!</v>
      </c>
      <c r="H26" s="158"/>
    </row>
    <row r="27" spans="1:8" ht="30" hidden="1" customHeight="1">
      <c r="A27" s="81" t="s">
        <v>19</v>
      </c>
      <c r="B27" s="82" t="s">
        <v>91</v>
      </c>
      <c r="C27" s="57"/>
      <c r="D27" s="39"/>
      <c r="E27" s="83">
        <v>97</v>
      </c>
      <c r="F27" s="83">
        <v>97</v>
      </c>
      <c r="G27" s="97">
        <f t="shared" si="1"/>
        <v>1</v>
      </c>
      <c r="H27" s="158"/>
    </row>
    <row r="28" spans="1:8" ht="15" hidden="1" customHeight="1">
      <c r="A28" s="73" t="s">
        <v>39</v>
      </c>
      <c r="B28" s="30" t="s">
        <v>91</v>
      </c>
      <c r="C28" s="5" t="s">
        <v>36</v>
      </c>
      <c r="D28" s="5"/>
      <c r="E28" s="28">
        <f t="shared" ref="E28:F38" si="3">E29</f>
        <v>200</v>
      </c>
      <c r="F28" s="28">
        <f t="shared" si="3"/>
        <v>200</v>
      </c>
      <c r="G28" s="1">
        <f t="shared" si="1"/>
        <v>1</v>
      </c>
      <c r="H28" s="158"/>
    </row>
    <row r="29" spans="1:8" ht="15" hidden="1" customHeight="1">
      <c r="A29" s="24" t="s">
        <v>17</v>
      </c>
      <c r="B29" s="11" t="s">
        <v>91</v>
      </c>
      <c r="C29" s="6" t="s">
        <v>36</v>
      </c>
      <c r="D29" s="6" t="s">
        <v>16</v>
      </c>
      <c r="E29" s="17">
        <v>200</v>
      </c>
      <c r="F29" s="17">
        <v>200</v>
      </c>
      <c r="G29" s="1">
        <f t="shared" si="1"/>
        <v>1</v>
      </c>
      <c r="H29" s="158"/>
    </row>
    <row r="30" spans="1:8" ht="15" hidden="1" customHeight="1">
      <c r="A30" s="81" t="s">
        <v>28</v>
      </c>
      <c r="B30" s="82" t="s">
        <v>92</v>
      </c>
      <c r="C30" s="56"/>
      <c r="D30" s="40"/>
      <c r="E30" s="78">
        <f t="shared" ref="E30:F31" si="4">E31</f>
        <v>2150.5</v>
      </c>
      <c r="F30" s="78">
        <v>2147</v>
      </c>
      <c r="G30" s="97">
        <f t="shared" si="1"/>
        <v>0.99837247151825159</v>
      </c>
      <c r="H30" s="158"/>
    </row>
    <row r="31" spans="1:8" ht="15" hidden="1" customHeight="1">
      <c r="A31" s="73" t="s">
        <v>39</v>
      </c>
      <c r="B31" s="74" t="s">
        <v>92</v>
      </c>
      <c r="C31" s="5" t="s">
        <v>36</v>
      </c>
      <c r="D31" s="9"/>
      <c r="E31" s="18">
        <f t="shared" si="4"/>
        <v>2150.5</v>
      </c>
      <c r="F31" s="18">
        <f t="shared" si="4"/>
        <v>1020</v>
      </c>
      <c r="G31" s="1">
        <f t="shared" si="1"/>
        <v>0.4743083003952569</v>
      </c>
      <c r="H31" s="158"/>
    </row>
    <row r="32" spans="1:8" ht="15" hidden="1" customHeight="1">
      <c r="A32" s="25" t="s">
        <v>17</v>
      </c>
      <c r="B32" s="10" t="s">
        <v>92</v>
      </c>
      <c r="C32" s="6" t="s">
        <v>36</v>
      </c>
      <c r="D32" s="3" t="s">
        <v>16</v>
      </c>
      <c r="E32" s="20">
        <v>2150.5</v>
      </c>
      <c r="F32" s="20">
        <v>1020</v>
      </c>
      <c r="G32" s="1">
        <f t="shared" si="1"/>
        <v>0.4743083003952569</v>
      </c>
      <c r="H32" s="158"/>
    </row>
    <row r="33" spans="1:8" ht="30.75">
      <c r="A33" s="123" t="s">
        <v>93</v>
      </c>
      <c r="B33" s="77" t="s">
        <v>94</v>
      </c>
      <c r="C33" s="55"/>
      <c r="D33" s="37"/>
      <c r="E33" s="120">
        <f>E35+E36</f>
        <v>11979</v>
      </c>
      <c r="F33" s="120">
        <f>F35+F36</f>
        <v>11979</v>
      </c>
      <c r="G33" s="120">
        <f>G35+G36</f>
        <v>11979</v>
      </c>
      <c r="H33" s="167"/>
    </row>
    <row r="34" spans="1:8" ht="21" customHeight="1">
      <c r="A34" s="116" t="s">
        <v>133</v>
      </c>
      <c r="B34" s="77"/>
      <c r="C34" s="58"/>
      <c r="D34" s="41"/>
      <c r="E34" s="122"/>
      <c r="F34" s="122"/>
      <c r="G34" s="122"/>
      <c r="H34" s="167"/>
    </row>
    <row r="35" spans="1:8" ht="21" customHeight="1">
      <c r="A35" s="116" t="s">
        <v>134</v>
      </c>
      <c r="B35" s="77"/>
      <c r="C35" s="58"/>
      <c r="D35" s="41"/>
      <c r="E35" s="122">
        <v>10421.700000000001</v>
      </c>
      <c r="F35" s="122">
        <v>10421.700000000001</v>
      </c>
      <c r="G35" s="122">
        <v>10421.700000000001</v>
      </c>
      <c r="H35" s="167"/>
    </row>
    <row r="36" spans="1:8" ht="21" customHeight="1">
      <c r="A36" s="116" t="s">
        <v>135</v>
      </c>
      <c r="B36" s="77"/>
      <c r="C36" s="58"/>
      <c r="D36" s="41"/>
      <c r="E36" s="122">
        <v>1557.3</v>
      </c>
      <c r="F36" s="122">
        <v>1557.3</v>
      </c>
      <c r="G36" s="122">
        <v>1557.3</v>
      </c>
      <c r="H36" s="167"/>
    </row>
    <row r="37" spans="1:8" ht="30">
      <c r="A37" s="126" t="s">
        <v>55</v>
      </c>
      <c r="B37" s="82" t="s">
        <v>95</v>
      </c>
      <c r="C37" s="57"/>
      <c r="D37" s="39"/>
      <c r="E37" s="127">
        <f t="shared" si="3"/>
        <v>11979</v>
      </c>
      <c r="F37" s="127">
        <v>11979</v>
      </c>
      <c r="G37" s="127">
        <v>11979</v>
      </c>
      <c r="H37" s="168"/>
    </row>
    <row r="38" spans="1:8" hidden="1">
      <c r="A38" s="73" t="s">
        <v>39</v>
      </c>
      <c r="B38" s="30" t="s">
        <v>95</v>
      </c>
      <c r="C38" s="5" t="s">
        <v>36</v>
      </c>
      <c r="D38" s="5"/>
      <c r="E38" s="28">
        <f t="shared" si="3"/>
        <v>11979</v>
      </c>
      <c r="F38" s="28">
        <f t="shared" si="3"/>
        <v>10371.6</v>
      </c>
      <c r="G38" s="1">
        <f t="shared" si="1"/>
        <v>0.86581517655897822</v>
      </c>
      <c r="H38" s="1"/>
    </row>
    <row r="39" spans="1:8" hidden="1">
      <c r="A39" s="24" t="s">
        <v>17</v>
      </c>
      <c r="B39" s="11" t="s">
        <v>95</v>
      </c>
      <c r="C39" s="6" t="s">
        <v>36</v>
      </c>
      <c r="D39" s="6" t="s">
        <v>16</v>
      </c>
      <c r="E39" s="17">
        <v>11979</v>
      </c>
      <c r="F39" s="17">
        <v>10371.6</v>
      </c>
      <c r="G39" s="1">
        <f t="shared" si="1"/>
        <v>0.86581517655897822</v>
      </c>
      <c r="H39" s="1"/>
    </row>
    <row r="40" spans="1:8" ht="60.75">
      <c r="A40" s="128" t="s">
        <v>117</v>
      </c>
      <c r="B40" s="76" t="s">
        <v>20</v>
      </c>
      <c r="C40" s="52"/>
      <c r="D40" s="34"/>
      <c r="E40" s="120">
        <f>E44</f>
        <v>60</v>
      </c>
      <c r="F40" s="120">
        <f>F44</f>
        <v>60</v>
      </c>
      <c r="G40" s="120">
        <f>G44</f>
        <v>60</v>
      </c>
      <c r="H40" s="169">
        <f>F40/64190.5</f>
        <v>9.3471775418480928E-4</v>
      </c>
    </row>
    <row r="41" spans="1:8" ht="19.5" customHeight="1">
      <c r="A41" s="116" t="s">
        <v>133</v>
      </c>
      <c r="B41" s="76"/>
      <c r="C41" s="52"/>
      <c r="D41" s="34"/>
      <c r="E41" s="120"/>
      <c r="F41" s="120"/>
      <c r="G41" s="120"/>
      <c r="H41" s="170"/>
    </row>
    <row r="42" spans="1:8" ht="19.5" customHeight="1">
      <c r="A42" s="116" t="s">
        <v>134</v>
      </c>
      <c r="B42" s="76"/>
      <c r="C42" s="52"/>
      <c r="D42" s="34"/>
      <c r="E42" s="122">
        <f t="shared" ref="E42:F44" si="5">E46</f>
        <v>0</v>
      </c>
      <c r="F42" s="122">
        <f t="shared" si="5"/>
        <v>0</v>
      </c>
      <c r="G42" s="122">
        <f t="shared" ref="G42" si="6">G46</f>
        <v>0</v>
      </c>
      <c r="H42" s="170"/>
    </row>
    <row r="43" spans="1:8" ht="19.5" customHeight="1">
      <c r="A43" s="116" t="s">
        <v>135</v>
      </c>
      <c r="B43" s="76"/>
      <c r="C43" s="52"/>
      <c r="D43" s="34"/>
      <c r="E43" s="122">
        <f t="shared" si="5"/>
        <v>60</v>
      </c>
      <c r="F43" s="122">
        <f t="shared" si="5"/>
        <v>60</v>
      </c>
      <c r="G43" s="122">
        <f t="shared" ref="G43" si="7">G47</f>
        <v>60</v>
      </c>
      <c r="H43" s="170"/>
    </row>
    <row r="44" spans="1:8" ht="45.75">
      <c r="A44" s="115" t="s">
        <v>102</v>
      </c>
      <c r="B44" s="76" t="s">
        <v>99</v>
      </c>
      <c r="C44" s="52"/>
      <c r="D44" s="34"/>
      <c r="E44" s="120">
        <f t="shared" si="5"/>
        <v>60</v>
      </c>
      <c r="F44" s="120">
        <f t="shared" si="5"/>
        <v>60</v>
      </c>
      <c r="G44" s="120">
        <f>F44</f>
        <v>60</v>
      </c>
      <c r="H44" s="170"/>
    </row>
    <row r="45" spans="1:8" ht="21" customHeight="1">
      <c r="A45" s="116" t="s">
        <v>133</v>
      </c>
      <c r="B45" s="76"/>
      <c r="C45" s="59"/>
      <c r="D45" s="42"/>
      <c r="E45" s="120"/>
      <c r="F45" s="120"/>
      <c r="G45" s="120"/>
      <c r="H45" s="170"/>
    </row>
    <row r="46" spans="1:8" ht="21" customHeight="1">
      <c r="A46" s="116" t="s">
        <v>134</v>
      </c>
      <c r="B46" s="76"/>
      <c r="C46" s="59"/>
      <c r="D46" s="42"/>
      <c r="E46" s="122">
        <v>0</v>
      </c>
      <c r="F46" s="122">
        <v>0</v>
      </c>
      <c r="G46" s="122">
        <v>0</v>
      </c>
      <c r="H46" s="170"/>
    </row>
    <row r="47" spans="1:8" ht="21" customHeight="1">
      <c r="A47" s="116" t="s">
        <v>135</v>
      </c>
      <c r="B47" s="76"/>
      <c r="C47" s="59"/>
      <c r="D47" s="42"/>
      <c r="E47" s="122">
        <v>60</v>
      </c>
      <c r="F47" s="122">
        <v>60</v>
      </c>
      <c r="G47" s="122">
        <v>60</v>
      </c>
      <c r="H47" s="171"/>
    </row>
    <row r="48" spans="1:8" ht="45" hidden="1">
      <c r="A48" s="81" t="s">
        <v>118</v>
      </c>
      <c r="B48" s="82" t="s">
        <v>100</v>
      </c>
      <c r="C48" s="60"/>
      <c r="D48" s="43"/>
      <c r="E48" s="83">
        <f t="shared" ref="E48:F49" si="8">E49</f>
        <v>60</v>
      </c>
      <c r="F48" s="83">
        <f t="shared" si="8"/>
        <v>60</v>
      </c>
      <c r="G48" s="97">
        <f t="shared" si="1"/>
        <v>1</v>
      </c>
      <c r="H48" s="97"/>
    </row>
    <row r="49" spans="1:8" ht="30" hidden="1">
      <c r="A49" s="73" t="s">
        <v>103</v>
      </c>
      <c r="B49" s="30" t="s">
        <v>100</v>
      </c>
      <c r="C49" s="5" t="s">
        <v>101</v>
      </c>
      <c r="D49" s="5"/>
      <c r="E49" s="28">
        <f t="shared" si="8"/>
        <v>60</v>
      </c>
      <c r="F49" s="28">
        <f t="shared" si="8"/>
        <v>60</v>
      </c>
      <c r="G49" s="1">
        <f t="shared" si="1"/>
        <v>1</v>
      </c>
      <c r="H49" s="1"/>
    </row>
    <row r="50" spans="1:8" hidden="1">
      <c r="A50" s="24" t="s">
        <v>4</v>
      </c>
      <c r="B50" s="11" t="s">
        <v>100</v>
      </c>
      <c r="C50" s="6" t="s">
        <v>101</v>
      </c>
      <c r="D50" s="6" t="s">
        <v>5</v>
      </c>
      <c r="E50" s="17">
        <v>60</v>
      </c>
      <c r="F50" s="17">
        <v>60</v>
      </c>
      <c r="G50" s="1">
        <f t="shared" si="1"/>
        <v>1</v>
      </c>
      <c r="H50" s="1"/>
    </row>
    <row r="51" spans="1:8" ht="60.75">
      <c r="A51" s="123" t="s">
        <v>33</v>
      </c>
      <c r="B51" s="76" t="s">
        <v>32</v>
      </c>
      <c r="C51" s="61"/>
      <c r="D51" s="34"/>
      <c r="E51" s="120">
        <f>E53+E54</f>
        <v>6204.6</v>
      </c>
      <c r="F51" s="120">
        <f>F53+F54</f>
        <v>6204.6</v>
      </c>
      <c r="G51" s="120">
        <f>G53+G54</f>
        <v>6204.6</v>
      </c>
      <c r="H51" s="172">
        <f>F51/64190.5</f>
        <v>9.6659162960251135E-2</v>
      </c>
    </row>
    <row r="52" spans="1:8" ht="21" customHeight="1">
      <c r="A52" s="116" t="s">
        <v>133</v>
      </c>
      <c r="B52" s="76"/>
      <c r="C52" s="61"/>
      <c r="D52" s="34"/>
      <c r="E52" s="120"/>
      <c r="F52" s="120"/>
      <c r="G52" s="120"/>
      <c r="H52" s="173"/>
    </row>
    <row r="53" spans="1:8" ht="21" customHeight="1">
      <c r="A53" s="116" t="s">
        <v>134</v>
      </c>
      <c r="B53" s="76"/>
      <c r="C53" s="61"/>
      <c r="D53" s="34"/>
      <c r="E53" s="122">
        <v>2699</v>
      </c>
      <c r="F53" s="122">
        <v>2699</v>
      </c>
      <c r="G53" s="122">
        <v>2699</v>
      </c>
      <c r="H53" s="173"/>
    </row>
    <row r="54" spans="1:8" ht="21" customHeight="1">
      <c r="A54" s="116" t="s">
        <v>135</v>
      </c>
      <c r="B54" s="76"/>
      <c r="C54" s="61"/>
      <c r="D54" s="34"/>
      <c r="E54" s="122">
        <v>3505.6</v>
      </c>
      <c r="F54" s="122">
        <v>3505.6</v>
      </c>
      <c r="G54" s="122">
        <v>3505.6</v>
      </c>
      <c r="H54" s="173"/>
    </row>
    <row r="55" spans="1:8" ht="45.75">
      <c r="A55" s="115" t="s">
        <v>107</v>
      </c>
      <c r="B55" s="76" t="s">
        <v>106</v>
      </c>
      <c r="C55" s="61"/>
      <c r="D55" s="44"/>
      <c r="E55" s="120">
        <f>E57+E58</f>
        <v>6204.6</v>
      </c>
      <c r="F55" s="120">
        <f>F57+F58</f>
        <v>6204.6</v>
      </c>
      <c r="G55" s="120">
        <f>G57+G58</f>
        <v>6204.6</v>
      </c>
      <c r="H55" s="173"/>
    </row>
    <row r="56" spans="1:8" ht="21" customHeight="1">
      <c r="A56" s="116" t="s">
        <v>133</v>
      </c>
      <c r="B56" s="76"/>
      <c r="C56" s="61"/>
      <c r="D56" s="44"/>
      <c r="E56" s="120"/>
      <c r="F56" s="120"/>
      <c r="G56" s="120"/>
      <c r="H56" s="173"/>
    </row>
    <row r="57" spans="1:8" ht="21" customHeight="1">
      <c r="A57" s="116" t="s">
        <v>134</v>
      </c>
      <c r="B57" s="76"/>
      <c r="C57" s="61"/>
      <c r="D57" s="44"/>
      <c r="E57" s="122">
        <v>2699</v>
      </c>
      <c r="F57" s="122">
        <v>2699</v>
      </c>
      <c r="G57" s="122">
        <v>2699</v>
      </c>
      <c r="H57" s="173"/>
    </row>
    <row r="58" spans="1:8" ht="21" customHeight="1">
      <c r="A58" s="116" t="s">
        <v>135</v>
      </c>
      <c r="B58" s="76"/>
      <c r="C58" s="61"/>
      <c r="D58" s="44"/>
      <c r="E58" s="122">
        <v>3505.6</v>
      </c>
      <c r="F58" s="122">
        <v>3505.6</v>
      </c>
      <c r="G58" s="122">
        <v>3505.6</v>
      </c>
      <c r="H58" s="174"/>
    </row>
    <row r="59" spans="1:8" hidden="1">
      <c r="A59" s="73" t="s">
        <v>39</v>
      </c>
      <c r="B59" s="30" t="s">
        <v>104</v>
      </c>
      <c r="C59" s="5" t="s">
        <v>36</v>
      </c>
      <c r="D59" s="5"/>
      <c r="E59" s="28">
        <f t="shared" ref="E59:F59" si="9">E60</f>
        <v>0</v>
      </c>
      <c r="F59" s="28">
        <f t="shared" si="9"/>
        <v>1237.3</v>
      </c>
      <c r="G59" s="1" t="e">
        <f t="shared" si="1"/>
        <v>#DIV/0!</v>
      </c>
      <c r="H59" s="1"/>
    </row>
    <row r="60" spans="1:8" hidden="1">
      <c r="A60" s="24" t="s">
        <v>8</v>
      </c>
      <c r="B60" s="11" t="s">
        <v>104</v>
      </c>
      <c r="C60" s="6" t="s">
        <v>36</v>
      </c>
      <c r="D60" s="6" t="s">
        <v>9</v>
      </c>
      <c r="E60" s="17">
        <v>0</v>
      </c>
      <c r="F60" s="17">
        <v>1237.3</v>
      </c>
      <c r="G60" s="1" t="e">
        <f t="shared" si="1"/>
        <v>#DIV/0!</v>
      </c>
      <c r="H60" s="1"/>
    </row>
    <row r="61" spans="1:8" ht="30.75" hidden="1">
      <c r="A61" s="81" t="s">
        <v>108</v>
      </c>
      <c r="B61" s="82" t="s">
        <v>105</v>
      </c>
      <c r="C61" s="62"/>
      <c r="D61" s="45"/>
      <c r="E61" s="83">
        <f t="shared" ref="E61:F62" si="10">E62</f>
        <v>6204.6</v>
      </c>
      <c r="F61" s="83">
        <v>6204.6</v>
      </c>
      <c r="G61" s="97">
        <f t="shared" si="1"/>
        <v>1</v>
      </c>
      <c r="H61" s="97"/>
    </row>
    <row r="62" spans="1:8" hidden="1">
      <c r="A62" s="73" t="s">
        <v>39</v>
      </c>
      <c r="B62" s="30" t="s">
        <v>105</v>
      </c>
      <c r="C62" s="5" t="s">
        <v>36</v>
      </c>
      <c r="D62" s="5"/>
      <c r="E62" s="28">
        <f t="shared" si="10"/>
        <v>6204.6</v>
      </c>
      <c r="F62" s="28">
        <f t="shared" si="10"/>
        <v>0</v>
      </c>
      <c r="G62" s="1">
        <f t="shared" si="1"/>
        <v>0</v>
      </c>
      <c r="H62" s="1"/>
    </row>
    <row r="63" spans="1:8" hidden="1">
      <c r="A63" s="24" t="s">
        <v>8</v>
      </c>
      <c r="B63" s="11" t="s">
        <v>105</v>
      </c>
      <c r="C63" s="6" t="s">
        <v>36</v>
      </c>
      <c r="D63" s="6" t="s">
        <v>9</v>
      </c>
      <c r="E63" s="17">
        <v>6204.6</v>
      </c>
      <c r="F63" s="17">
        <v>0</v>
      </c>
      <c r="G63" s="1">
        <f t="shared" si="1"/>
        <v>0</v>
      </c>
      <c r="H63" s="1"/>
    </row>
    <row r="64" spans="1:8" ht="60.75">
      <c r="A64" s="123" t="s">
        <v>29</v>
      </c>
      <c r="B64" s="76" t="s">
        <v>21</v>
      </c>
      <c r="C64" s="61"/>
      <c r="D64" s="34"/>
      <c r="E64" s="120">
        <f>E66+E67</f>
        <v>1932.2</v>
      </c>
      <c r="F64" s="120">
        <f>F66+F67</f>
        <v>1932.2</v>
      </c>
      <c r="G64" s="120">
        <f>G66+G67</f>
        <v>1932.2</v>
      </c>
      <c r="H64" s="153">
        <f>F64/64190.5</f>
        <v>3.0101027410598141E-2</v>
      </c>
    </row>
    <row r="65" spans="1:8" ht="21" customHeight="1">
      <c r="A65" s="116" t="s">
        <v>133</v>
      </c>
      <c r="B65" s="76"/>
      <c r="C65" s="61"/>
      <c r="D65" s="34"/>
      <c r="E65" s="120"/>
      <c r="F65" s="120"/>
      <c r="G65" s="120"/>
      <c r="H65" s="154"/>
    </row>
    <row r="66" spans="1:8" ht="21" customHeight="1">
      <c r="A66" s="116" t="s">
        <v>134</v>
      </c>
      <c r="B66" s="76"/>
      <c r="C66" s="61"/>
      <c r="D66" s="34"/>
      <c r="E66" s="122">
        <v>1054.9000000000001</v>
      </c>
      <c r="F66" s="122">
        <v>1054.9000000000001</v>
      </c>
      <c r="G66" s="122">
        <v>1054.9000000000001</v>
      </c>
      <c r="H66" s="154"/>
    </row>
    <row r="67" spans="1:8" ht="21" customHeight="1">
      <c r="A67" s="116" t="s">
        <v>135</v>
      </c>
      <c r="B67" s="76"/>
      <c r="C67" s="61"/>
      <c r="D67" s="34"/>
      <c r="E67" s="122">
        <v>877.3</v>
      </c>
      <c r="F67" s="122">
        <v>877.3</v>
      </c>
      <c r="G67" s="122">
        <v>877.3</v>
      </c>
      <c r="H67" s="154"/>
    </row>
    <row r="68" spans="1:8" ht="30.75">
      <c r="A68" s="115" t="s">
        <v>97</v>
      </c>
      <c r="B68" s="77" t="s">
        <v>98</v>
      </c>
      <c r="C68" s="63"/>
      <c r="D68" s="46"/>
      <c r="E68" s="129">
        <f>E72</f>
        <v>1932.2</v>
      </c>
      <c r="F68" s="129">
        <f>F70+F71</f>
        <v>1932.2</v>
      </c>
      <c r="G68" s="129">
        <f>G70+G71</f>
        <v>1932.2</v>
      </c>
      <c r="H68" s="154"/>
    </row>
    <row r="69" spans="1:8" ht="21" customHeight="1">
      <c r="A69" s="116" t="s">
        <v>133</v>
      </c>
      <c r="B69" s="77"/>
      <c r="C69" s="64"/>
      <c r="D69" s="47"/>
      <c r="E69" s="129"/>
      <c r="F69" s="129"/>
      <c r="G69" s="129"/>
      <c r="H69" s="154"/>
    </row>
    <row r="70" spans="1:8" ht="21" customHeight="1">
      <c r="A70" s="116" t="s">
        <v>134</v>
      </c>
      <c r="B70" s="77"/>
      <c r="C70" s="64"/>
      <c r="D70" s="47"/>
      <c r="E70" s="122">
        <v>1054.9000000000001</v>
      </c>
      <c r="F70" s="122">
        <v>1054.9000000000001</v>
      </c>
      <c r="G70" s="122">
        <v>1054.9000000000001</v>
      </c>
      <c r="H70" s="154"/>
    </row>
    <row r="71" spans="1:8" ht="21" customHeight="1">
      <c r="A71" s="116" t="s">
        <v>135</v>
      </c>
      <c r="B71" s="77"/>
      <c r="C71" s="64"/>
      <c r="D71" s="47"/>
      <c r="E71" s="122">
        <v>877.3</v>
      </c>
      <c r="F71" s="122">
        <v>877.3</v>
      </c>
      <c r="G71" s="122">
        <v>877.3</v>
      </c>
      <c r="H71" s="155"/>
    </row>
    <row r="72" spans="1:8" ht="45" hidden="1">
      <c r="A72" s="81" t="s">
        <v>30</v>
      </c>
      <c r="B72" s="79" t="s">
        <v>96</v>
      </c>
      <c r="C72" s="65"/>
      <c r="D72" s="48"/>
      <c r="E72" s="80">
        <f>E73</f>
        <v>1932.2</v>
      </c>
      <c r="F72" s="80">
        <v>1932.2</v>
      </c>
      <c r="G72" s="97">
        <f t="shared" ref="G72:G133" si="11">F72/E72</f>
        <v>1</v>
      </c>
      <c r="H72" s="97"/>
    </row>
    <row r="73" spans="1:8" hidden="1">
      <c r="A73" s="73" t="s">
        <v>39</v>
      </c>
      <c r="B73" s="30" t="s">
        <v>96</v>
      </c>
      <c r="C73" s="5" t="s">
        <v>36</v>
      </c>
      <c r="D73" s="11"/>
      <c r="E73" s="19">
        <f>E74</f>
        <v>1932.2</v>
      </c>
      <c r="F73" s="19">
        <f>F74</f>
        <v>0</v>
      </c>
      <c r="G73" s="1">
        <f t="shared" si="11"/>
        <v>0</v>
      </c>
      <c r="H73" s="1"/>
    </row>
    <row r="74" spans="1:8" hidden="1">
      <c r="A74" s="24" t="s">
        <v>17</v>
      </c>
      <c r="B74" s="11" t="s">
        <v>96</v>
      </c>
      <c r="C74" s="6" t="s">
        <v>36</v>
      </c>
      <c r="D74" s="6" t="s">
        <v>16</v>
      </c>
      <c r="E74" s="17">
        <v>1932.2</v>
      </c>
      <c r="F74" s="17">
        <v>0</v>
      </c>
      <c r="G74" s="1">
        <f t="shared" si="11"/>
        <v>0</v>
      </c>
      <c r="H74" s="1"/>
    </row>
    <row r="75" spans="1:8" ht="45.75">
      <c r="A75" s="115" t="s">
        <v>23</v>
      </c>
      <c r="B75" s="76" t="s">
        <v>22</v>
      </c>
      <c r="C75" s="61"/>
      <c r="D75" s="34"/>
      <c r="E75" s="120">
        <f>E79+E89</f>
        <v>243.7</v>
      </c>
      <c r="F75" s="120">
        <f>F79+F89</f>
        <v>239.1</v>
      </c>
      <c r="G75" s="120">
        <f>G79+G89</f>
        <v>239.1</v>
      </c>
      <c r="H75" s="156">
        <f>F75/64190.5</f>
        <v>3.7248502504264648E-3</v>
      </c>
    </row>
    <row r="76" spans="1:8" ht="21" customHeight="1">
      <c r="A76" s="116" t="s">
        <v>133</v>
      </c>
      <c r="B76" s="76"/>
      <c r="C76" s="61"/>
      <c r="D76" s="34"/>
      <c r="E76" s="120"/>
      <c r="F76" s="120"/>
      <c r="G76" s="120"/>
      <c r="H76" s="157"/>
    </row>
    <row r="77" spans="1:8" ht="21" customHeight="1">
      <c r="A77" s="116" t="s">
        <v>134</v>
      </c>
      <c r="B77" s="76"/>
      <c r="C77" s="61"/>
      <c r="D77" s="34"/>
      <c r="E77" s="122">
        <f t="shared" ref="E77:G78" si="12">E81+E91</f>
        <v>0</v>
      </c>
      <c r="F77" s="122">
        <f t="shared" si="12"/>
        <v>0</v>
      </c>
      <c r="G77" s="122">
        <f t="shared" si="12"/>
        <v>0</v>
      </c>
      <c r="H77" s="157"/>
    </row>
    <row r="78" spans="1:8" ht="21" customHeight="1">
      <c r="A78" s="116" t="s">
        <v>135</v>
      </c>
      <c r="B78" s="76"/>
      <c r="C78" s="61"/>
      <c r="D78" s="34"/>
      <c r="E78" s="122">
        <f t="shared" si="12"/>
        <v>243.7</v>
      </c>
      <c r="F78" s="122">
        <f t="shared" si="12"/>
        <v>239.1</v>
      </c>
      <c r="G78" s="122">
        <f t="shared" si="12"/>
        <v>239.1</v>
      </c>
      <c r="H78" s="157"/>
    </row>
    <row r="79" spans="1:8" ht="15.75">
      <c r="A79" s="115" t="s">
        <v>79</v>
      </c>
      <c r="B79" s="76" t="s">
        <v>77</v>
      </c>
      <c r="C79" s="52"/>
      <c r="D79" s="34"/>
      <c r="E79" s="120">
        <f>E83+E86</f>
        <v>227.7</v>
      </c>
      <c r="F79" s="120">
        <f>F83+F86</f>
        <v>226.2</v>
      </c>
      <c r="G79" s="120">
        <f>F79</f>
        <v>226.2</v>
      </c>
      <c r="H79" s="157"/>
    </row>
    <row r="80" spans="1:8" ht="21" customHeight="1">
      <c r="A80" s="116" t="s">
        <v>133</v>
      </c>
      <c r="B80" s="76"/>
      <c r="C80" s="61"/>
      <c r="D80" s="44"/>
      <c r="E80" s="120"/>
      <c r="F80" s="120"/>
      <c r="G80" s="120"/>
      <c r="H80" s="157"/>
    </row>
    <row r="81" spans="1:8" ht="21" customHeight="1">
      <c r="A81" s="116" t="s">
        <v>134</v>
      </c>
      <c r="B81" s="76"/>
      <c r="C81" s="61"/>
      <c r="D81" s="44"/>
      <c r="E81" s="122">
        <v>0</v>
      </c>
      <c r="F81" s="122">
        <v>0</v>
      </c>
      <c r="G81" s="122">
        <v>0</v>
      </c>
      <c r="H81" s="157"/>
    </row>
    <row r="82" spans="1:8" ht="21" customHeight="1">
      <c r="A82" s="116" t="s">
        <v>135</v>
      </c>
      <c r="B82" s="76"/>
      <c r="C82" s="61"/>
      <c r="D82" s="44"/>
      <c r="E82" s="122">
        <v>227.7</v>
      </c>
      <c r="F82" s="122">
        <v>226.2</v>
      </c>
      <c r="G82" s="122">
        <v>226.2</v>
      </c>
      <c r="H82" s="157"/>
    </row>
    <row r="83" spans="1:8" ht="15.75" hidden="1" customHeight="1">
      <c r="A83" s="85" t="s">
        <v>24</v>
      </c>
      <c r="B83" s="82" t="s">
        <v>78</v>
      </c>
      <c r="C83" s="62"/>
      <c r="D83" s="45"/>
      <c r="E83" s="83">
        <f t="shared" ref="E83:F87" si="13">E84</f>
        <v>185</v>
      </c>
      <c r="F83" s="83">
        <v>184.4</v>
      </c>
      <c r="G83" s="97">
        <f t="shared" si="11"/>
        <v>0.99675675675675679</v>
      </c>
      <c r="H83" s="158"/>
    </row>
    <row r="84" spans="1:8" ht="15" hidden="1" customHeight="1">
      <c r="A84" s="73" t="s">
        <v>39</v>
      </c>
      <c r="B84" s="30" t="s">
        <v>78</v>
      </c>
      <c r="C84" s="5" t="s">
        <v>36</v>
      </c>
      <c r="D84" s="5"/>
      <c r="E84" s="28">
        <f t="shared" si="13"/>
        <v>185</v>
      </c>
      <c r="F84" s="28">
        <f t="shared" si="13"/>
        <v>302.7</v>
      </c>
      <c r="G84" s="1">
        <f t="shared" si="11"/>
        <v>1.6362162162162162</v>
      </c>
      <c r="H84" s="158"/>
    </row>
    <row r="85" spans="1:8" ht="30" hidden="1" customHeight="1">
      <c r="A85" s="24" t="s">
        <v>51</v>
      </c>
      <c r="B85" s="11" t="s">
        <v>78</v>
      </c>
      <c r="C85" s="6" t="s">
        <v>36</v>
      </c>
      <c r="D85" s="6" t="s">
        <v>3</v>
      </c>
      <c r="E85" s="17">
        <v>185</v>
      </c>
      <c r="F85" s="17">
        <v>302.7</v>
      </c>
      <c r="G85" s="1">
        <f t="shared" si="11"/>
        <v>1.6362162162162162</v>
      </c>
      <c r="H85" s="158"/>
    </row>
    <row r="86" spans="1:8" ht="30.75" hidden="1" customHeight="1">
      <c r="A86" s="85" t="s">
        <v>120</v>
      </c>
      <c r="B86" s="82" t="s">
        <v>119</v>
      </c>
      <c r="C86" s="62"/>
      <c r="D86" s="45"/>
      <c r="E86" s="83">
        <f t="shared" si="13"/>
        <v>42.7</v>
      </c>
      <c r="F86" s="83">
        <v>41.8</v>
      </c>
      <c r="G86" s="97">
        <f t="shared" si="11"/>
        <v>0.97892271662763453</v>
      </c>
      <c r="H86" s="158"/>
    </row>
    <row r="87" spans="1:8" ht="15" hidden="1" customHeight="1">
      <c r="A87" s="73" t="s">
        <v>39</v>
      </c>
      <c r="B87" s="30" t="s">
        <v>119</v>
      </c>
      <c r="C87" s="5" t="s">
        <v>36</v>
      </c>
      <c r="D87" s="5"/>
      <c r="E87" s="28">
        <f t="shared" si="13"/>
        <v>42.7</v>
      </c>
      <c r="F87" s="28">
        <f t="shared" si="13"/>
        <v>0</v>
      </c>
      <c r="G87" s="1">
        <f t="shared" si="11"/>
        <v>0</v>
      </c>
      <c r="H87" s="158"/>
    </row>
    <row r="88" spans="1:8" ht="30" hidden="1" customHeight="1">
      <c r="A88" s="24" t="s">
        <v>51</v>
      </c>
      <c r="B88" s="11" t="s">
        <v>119</v>
      </c>
      <c r="C88" s="6" t="s">
        <v>36</v>
      </c>
      <c r="D88" s="6" t="s">
        <v>3</v>
      </c>
      <c r="E88" s="17">
        <v>42.7</v>
      </c>
      <c r="F88" s="17">
        <v>0</v>
      </c>
      <c r="G88" s="1">
        <f t="shared" si="11"/>
        <v>0</v>
      </c>
      <c r="H88" s="158"/>
    </row>
    <row r="89" spans="1:8" ht="22.5" customHeight="1">
      <c r="A89" s="115" t="s">
        <v>75</v>
      </c>
      <c r="B89" s="76" t="s">
        <v>73</v>
      </c>
      <c r="C89" s="52"/>
      <c r="D89" s="34"/>
      <c r="E89" s="120">
        <f>E96+E93</f>
        <v>16</v>
      </c>
      <c r="F89" s="120">
        <v>12.9</v>
      </c>
      <c r="G89" s="120">
        <v>12.9</v>
      </c>
      <c r="H89" s="157"/>
    </row>
    <row r="90" spans="1:8" ht="21" customHeight="1">
      <c r="A90" s="116" t="s">
        <v>133</v>
      </c>
      <c r="B90" s="76"/>
      <c r="C90" s="61"/>
      <c r="D90" s="44"/>
      <c r="E90" s="120"/>
      <c r="F90" s="120"/>
      <c r="G90" s="120"/>
      <c r="H90" s="157"/>
    </row>
    <row r="91" spans="1:8" ht="21" customHeight="1">
      <c r="A91" s="116" t="s">
        <v>134</v>
      </c>
      <c r="B91" s="76"/>
      <c r="C91" s="61"/>
      <c r="D91" s="44"/>
      <c r="E91" s="122">
        <v>0</v>
      </c>
      <c r="F91" s="122">
        <v>0</v>
      </c>
      <c r="G91" s="122">
        <v>0</v>
      </c>
      <c r="H91" s="157"/>
    </row>
    <row r="92" spans="1:8" ht="21" customHeight="1">
      <c r="A92" s="116" t="s">
        <v>135</v>
      </c>
      <c r="B92" s="76"/>
      <c r="C92" s="61"/>
      <c r="D92" s="44"/>
      <c r="E92" s="122">
        <v>16</v>
      </c>
      <c r="F92" s="122">
        <v>12.9</v>
      </c>
      <c r="G92" s="122">
        <v>12.9</v>
      </c>
      <c r="H92" s="159"/>
    </row>
    <row r="93" spans="1:8" ht="44.25" hidden="1" customHeight="1">
      <c r="A93" s="85" t="s">
        <v>130</v>
      </c>
      <c r="B93" s="82" t="s">
        <v>129</v>
      </c>
      <c r="C93" s="62"/>
      <c r="D93" s="45"/>
      <c r="E93" s="83">
        <f t="shared" ref="E93:F94" si="14">E94</f>
        <v>16</v>
      </c>
      <c r="F93" s="83">
        <f t="shared" si="14"/>
        <v>0</v>
      </c>
      <c r="G93" s="97">
        <f t="shared" si="11"/>
        <v>0</v>
      </c>
      <c r="H93" s="97"/>
    </row>
    <row r="94" spans="1:8" ht="22.5" hidden="1" customHeight="1">
      <c r="A94" s="73" t="s">
        <v>39</v>
      </c>
      <c r="B94" s="30" t="s">
        <v>129</v>
      </c>
      <c r="C94" s="5" t="s">
        <v>36</v>
      </c>
      <c r="D94" s="5"/>
      <c r="E94" s="28">
        <f t="shared" si="14"/>
        <v>16</v>
      </c>
      <c r="F94" s="28">
        <f t="shared" si="14"/>
        <v>0</v>
      </c>
      <c r="G94" s="1">
        <f t="shared" si="11"/>
        <v>0</v>
      </c>
      <c r="H94" s="1"/>
    </row>
    <row r="95" spans="1:8" ht="32.25" hidden="1" customHeight="1">
      <c r="A95" s="24" t="s">
        <v>51</v>
      </c>
      <c r="B95" s="11" t="s">
        <v>129</v>
      </c>
      <c r="C95" s="6" t="s">
        <v>36</v>
      </c>
      <c r="D95" s="6" t="s">
        <v>3</v>
      </c>
      <c r="E95" s="17">
        <v>16</v>
      </c>
      <c r="F95" s="17">
        <v>0</v>
      </c>
      <c r="G95" s="1">
        <f t="shared" si="11"/>
        <v>0</v>
      </c>
      <c r="H95" s="1"/>
    </row>
    <row r="96" spans="1:8" ht="36.75" hidden="1" customHeight="1">
      <c r="A96" s="85" t="s">
        <v>76</v>
      </c>
      <c r="B96" s="82" t="s">
        <v>74</v>
      </c>
      <c r="C96" s="62"/>
      <c r="D96" s="45"/>
      <c r="E96" s="83">
        <f t="shared" ref="E96:F97" si="15">E97</f>
        <v>0</v>
      </c>
      <c r="F96" s="83">
        <f t="shared" si="15"/>
        <v>0</v>
      </c>
      <c r="G96" s="97" t="e">
        <f t="shared" si="11"/>
        <v>#DIV/0!</v>
      </c>
      <c r="H96" s="97"/>
    </row>
    <row r="97" spans="1:8" hidden="1">
      <c r="A97" s="75" t="s">
        <v>49</v>
      </c>
      <c r="B97" s="30" t="s">
        <v>74</v>
      </c>
      <c r="C97" s="5" t="s">
        <v>48</v>
      </c>
      <c r="D97" s="5"/>
      <c r="E97" s="28">
        <f t="shared" si="15"/>
        <v>0</v>
      </c>
      <c r="F97" s="28">
        <f t="shared" si="15"/>
        <v>0</v>
      </c>
      <c r="G97" s="1" t="e">
        <f t="shared" si="11"/>
        <v>#DIV/0!</v>
      </c>
      <c r="H97" s="1"/>
    </row>
    <row r="98" spans="1:8" ht="30" hidden="1">
      <c r="A98" s="24" t="s">
        <v>51</v>
      </c>
      <c r="B98" s="11" t="s">
        <v>74</v>
      </c>
      <c r="C98" s="6" t="s">
        <v>48</v>
      </c>
      <c r="D98" s="6" t="s">
        <v>3</v>
      </c>
      <c r="E98" s="17">
        <v>0</v>
      </c>
      <c r="F98" s="17">
        <v>0</v>
      </c>
      <c r="G98" s="1" t="e">
        <f t="shared" si="11"/>
        <v>#DIV/0!</v>
      </c>
      <c r="H98" s="1"/>
    </row>
    <row r="99" spans="1:8" ht="45.75">
      <c r="A99" s="115" t="s">
        <v>38</v>
      </c>
      <c r="B99" s="86" t="s">
        <v>42</v>
      </c>
      <c r="C99" s="61"/>
      <c r="D99" s="34"/>
      <c r="E99" s="120">
        <f>E103</f>
        <v>40</v>
      </c>
      <c r="F99" s="120">
        <f>F103</f>
        <v>40</v>
      </c>
      <c r="G99" s="130">
        <f>G101+G102</f>
        <v>40</v>
      </c>
      <c r="H99" s="185">
        <f>F99/64190.5</f>
        <v>6.2314516945653948E-4</v>
      </c>
    </row>
    <row r="100" spans="1:8" ht="21" customHeight="1">
      <c r="A100" s="116" t="s">
        <v>133</v>
      </c>
      <c r="B100" s="86"/>
      <c r="C100" s="61"/>
      <c r="D100" s="34"/>
      <c r="E100" s="120"/>
      <c r="F100" s="120"/>
      <c r="G100" s="125"/>
      <c r="H100" s="186"/>
    </row>
    <row r="101" spans="1:8" ht="21" customHeight="1">
      <c r="A101" s="116" t="s">
        <v>134</v>
      </c>
      <c r="B101" s="86"/>
      <c r="C101" s="61"/>
      <c r="D101" s="34"/>
      <c r="E101" s="122">
        <v>0</v>
      </c>
      <c r="F101" s="122">
        <v>0</v>
      </c>
      <c r="G101" s="125">
        <v>0</v>
      </c>
      <c r="H101" s="186"/>
    </row>
    <row r="102" spans="1:8" ht="21" customHeight="1">
      <c r="A102" s="116" t="s">
        <v>135</v>
      </c>
      <c r="B102" s="86"/>
      <c r="C102" s="61"/>
      <c r="D102" s="34"/>
      <c r="E102" s="122">
        <v>40</v>
      </c>
      <c r="F102" s="122">
        <v>40</v>
      </c>
      <c r="G102" s="125">
        <v>40</v>
      </c>
      <c r="H102" s="186"/>
    </row>
    <row r="103" spans="1:8" ht="30.75">
      <c r="A103" s="115" t="s">
        <v>72</v>
      </c>
      <c r="B103" s="86" t="s">
        <v>70</v>
      </c>
      <c r="C103" s="52"/>
      <c r="D103" s="34"/>
      <c r="E103" s="120">
        <f t="shared" ref="E103:F105" si="16">E104</f>
        <v>40</v>
      </c>
      <c r="F103" s="120">
        <f t="shared" si="16"/>
        <v>40</v>
      </c>
      <c r="G103" s="120">
        <f>G110+G111</f>
        <v>40</v>
      </c>
      <c r="H103" s="186"/>
    </row>
    <row r="104" spans="1:8" ht="15.75" hidden="1" customHeight="1">
      <c r="A104" s="85" t="s">
        <v>27</v>
      </c>
      <c r="B104" s="82" t="s">
        <v>71</v>
      </c>
      <c r="C104" s="62"/>
      <c r="D104" s="45"/>
      <c r="E104" s="83">
        <f t="shared" si="16"/>
        <v>40</v>
      </c>
      <c r="F104" s="83">
        <f t="shared" si="16"/>
        <v>40</v>
      </c>
      <c r="G104" s="97">
        <f t="shared" si="11"/>
        <v>1</v>
      </c>
      <c r="H104" s="158"/>
    </row>
    <row r="105" spans="1:8" ht="15" hidden="1" customHeight="1">
      <c r="A105" s="73" t="s">
        <v>39</v>
      </c>
      <c r="B105" s="30" t="s">
        <v>71</v>
      </c>
      <c r="C105" s="5" t="s">
        <v>36</v>
      </c>
      <c r="D105" s="5"/>
      <c r="E105" s="28">
        <f t="shared" si="16"/>
        <v>40</v>
      </c>
      <c r="F105" s="28">
        <f t="shared" si="16"/>
        <v>40</v>
      </c>
      <c r="G105" s="1">
        <f t="shared" si="11"/>
        <v>1</v>
      </c>
      <c r="H105" s="158"/>
    </row>
    <row r="106" spans="1:8" ht="15" hidden="1" customHeight="1">
      <c r="A106" s="24" t="s">
        <v>41</v>
      </c>
      <c r="B106" s="11" t="s">
        <v>71</v>
      </c>
      <c r="C106" s="11" t="s">
        <v>36</v>
      </c>
      <c r="D106" s="11" t="s">
        <v>40</v>
      </c>
      <c r="E106" s="17">
        <v>40</v>
      </c>
      <c r="F106" s="17">
        <v>40</v>
      </c>
      <c r="G106" s="1">
        <f t="shared" si="11"/>
        <v>1</v>
      </c>
      <c r="H106" s="158"/>
    </row>
    <row r="107" spans="1:8" ht="15" hidden="1" customHeight="1">
      <c r="A107" s="31" t="s">
        <v>39</v>
      </c>
      <c r="B107" s="5" t="s">
        <v>127</v>
      </c>
      <c r="C107" s="5" t="s">
        <v>36</v>
      </c>
      <c r="D107" s="5"/>
      <c r="E107" s="14">
        <f t="shared" ref="E107:F107" si="17">E108</f>
        <v>0</v>
      </c>
      <c r="F107" s="14">
        <f t="shared" si="17"/>
        <v>10383.9</v>
      </c>
      <c r="G107" s="1" t="e">
        <f t="shared" si="11"/>
        <v>#DIV/0!</v>
      </c>
      <c r="H107" s="158"/>
    </row>
    <row r="108" spans="1:8" ht="15" hidden="1" customHeight="1">
      <c r="A108" s="69" t="s">
        <v>8</v>
      </c>
      <c r="B108" s="11" t="s">
        <v>127</v>
      </c>
      <c r="C108" s="5" t="s">
        <v>36</v>
      </c>
      <c r="D108" s="5" t="s">
        <v>9</v>
      </c>
      <c r="E108" s="17">
        <v>0</v>
      </c>
      <c r="F108" s="17">
        <v>10383.9</v>
      </c>
      <c r="G108" s="1" t="e">
        <f t="shared" si="11"/>
        <v>#DIV/0!</v>
      </c>
      <c r="H108" s="158"/>
    </row>
    <row r="109" spans="1:8" ht="21" customHeight="1">
      <c r="A109" s="116" t="s">
        <v>133</v>
      </c>
      <c r="B109" s="79"/>
      <c r="C109" s="58"/>
      <c r="D109" s="41"/>
      <c r="E109" s="124"/>
      <c r="F109" s="124"/>
      <c r="G109" s="125"/>
      <c r="H109" s="186"/>
    </row>
    <row r="110" spans="1:8" ht="21" customHeight="1">
      <c r="A110" s="116" t="s">
        <v>134</v>
      </c>
      <c r="B110" s="79"/>
      <c r="C110" s="58"/>
      <c r="D110" s="41"/>
      <c r="E110" s="124">
        <v>0</v>
      </c>
      <c r="F110" s="124">
        <v>0</v>
      </c>
      <c r="G110" s="125">
        <v>0</v>
      </c>
      <c r="H110" s="186"/>
    </row>
    <row r="111" spans="1:8" ht="21" customHeight="1">
      <c r="A111" s="116" t="s">
        <v>135</v>
      </c>
      <c r="B111" s="79"/>
      <c r="C111" s="58"/>
      <c r="D111" s="41"/>
      <c r="E111" s="124">
        <v>40</v>
      </c>
      <c r="F111" s="124">
        <v>40</v>
      </c>
      <c r="G111" s="125">
        <v>40</v>
      </c>
      <c r="H111" s="187"/>
    </row>
    <row r="112" spans="1:8" ht="45.75">
      <c r="A112" s="131" t="s">
        <v>124</v>
      </c>
      <c r="B112" s="86" t="s">
        <v>121</v>
      </c>
      <c r="C112" s="59"/>
      <c r="D112" s="35"/>
      <c r="E112" s="120">
        <f>E116</f>
        <v>23534</v>
      </c>
      <c r="F112" s="120">
        <f>F114+F115</f>
        <v>23534</v>
      </c>
      <c r="G112" s="120">
        <f>G114+G115</f>
        <v>23534</v>
      </c>
      <c r="H112" s="188">
        <f>F112/64190.5</f>
        <v>0.36662746044975503</v>
      </c>
    </row>
    <row r="113" spans="1:11" ht="21" customHeight="1">
      <c r="A113" s="116" t="s">
        <v>133</v>
      </c>
      <c r="B113" s="86"/>
      <c r="C113" s="59"/>
      <c r="D113" s="35"/>
      <c r="E113" s="120"/>
      <c r="F113" s="120"/>
      <c r="G113" s="120"/>
      <c r="H113" s="189"/>
      <c r="J113" s="133"/>
      <c r="K113" s="133"/>
    </row>
    <row r="114" spans="1:11" ht="21" customHeight="1">
      <c r="A114" s="116" t="s">
        <v>134</v>
      </c>
      <c r="B114" s="86"/>
      <c r="C114" s="59"/>
      <c r="D114" s="35"/>
      <c r="E114" s="122">
        <v>20474.599999999999</v>
      </c>
      <c r="F114" s="122">
        <v>20474.599999999999</v>
      </c>
      <c r="G114" s="122">
        <v>20474.599999999999</v>
      </c>
      <c r="H114" s="189"/>
    </row>
    <row r="115" spans="1:11" ht="21" customHeight="1">
      <c r="A115" s="116" t="s">
        <v>135</v>
      </c>
      <c r="B115" s="86"/>
      <c r="C115" s="59"/>
      <c r="D115" s="35"/>
      <c r="E115" s="122">
        <v>3059.4</v>
      </c>
      <c r="F115" s="122">
        <v>3059.4</v>
      </c>
      <c r="G115" s="122">
        <v>3059.4</v>
      </c>
      <c r="H115" s="189"/>
    </row>
    <row r="116" spans="1:11" ht="30.75">
      <c r="A116" s="132" t="s">
        <v>125</v>
      </c>
      <c r="B116" s="86" t="s">
        <v>122</v>
      </c>
      <c r="C116" s="52"/>
      <c r="D116" s="34"/>
      <c r="E116" s="120">
        <f>E120</f>
        <v>23534</v>
      </c>
      <c r="F116" s="120">
        <f>F118+F119</f>
        <v>23534</v>
      </c>
      <c r="G116" s="120">
        <f>G118+G119</f>
        <v>23534</v>
      </c>
      <c r="H116" s="189"/>
    </row>
    <row r="117" spans="1:11" ht="18.75" customHeight="1">
      <c r="A117" s="116" t="s">
        <v>133</v>
      </c>
      <c r="B117" s="86"/>
      <c r="C117" s="61"/>
      <c r="D117" s="44"/>
      <c r="E117" s="120"/>
      <c r="F117" s="120"/>
      <c r="G117" s="120"/>
      <c r="H117" s="189"/>
    </row>
    <row r="118" spans="1:11" ht="18.75" customHeight="1">
      <c r="A118" s="116" t="s">
        <v>134</v>
      </c>
      <c r="B118" s="86"/>
      <c r="C118" s="61"/>
      <c r="D118" s="44"/>
      <c r="E118" s="122">
        <v>20474.599999999999</v>
      </c>
      <c r="F118" s="122">
        <v>20474.599999999999</v>
      </c>
      <c r="G118" s="122">
        <v>20474.599999999999</v>
      </c>
      <c r="H118" s="189"/>
    </row>
    <row r="119" spans="1:11" ht="18.75" customHeight="1">
      <c r="A119" s="116" t="s">
        <v>135</v>
      </c>
      <c r="B119" s="86"/>
      <c r="C119" s="61"/>
      <c r="D119" s="44"/>
      <c r="E119" s="122">
        <v>3059.4</v>
      </c>
      <c r="F119" s="122">
        <v>3059.4</v>
      </c>
      <c r="G119" s="122">
        <v>3059.4</v>
      </c>
      <c r="H119" s="190"/>
    </row>
    <row r="120" spans="1:11" ht="30.75" hidden="1" customHeight="1">
      <c r="A120" s="87" t="s">
        <v>126</v>
      </c>
      <c r="B120" s="82" t="s">
        <v>123</v>
      </c>
      <c r="C120" s="62"/>
      <c r="D120" s="45"/>
      <c r="E120" s="83">
        <f t="shared" ref="E120:F121" si="18">E121</f>
        <v>23534</v>
      </c>
      <c r="F120" s="83">
        <f t="shared" si="18"/>
        <v>0</v>
      </c>
      <c r="G120" s="97">
        <f t="shared" si="11"/>
        <v>0</v>
      </c>
      <c r="H120" s="97"/>
    </row>
    <row r="121" spans="1:11" ht="15" hidden="1" customHeight="1">
      <c r="A121" s="73" t="s">
        <v>39</v>
      </c>
      <c r="B121" s="30" t="s">
        <v>123</v>
      </c>
      <c r="C121" s="5" t="s">
        <v>36</v>
      </c>
      <c r="D121" s="5"/>
      <c r="E121" s="28">
        <f t="shared" si="18"/>
        <v>23534</v>
      </c>
      <c r="F121" s="28">
        <f t="shared" si="18"/>
        <v>0</v>
      </c>
      <c r="G121" s="1">
        <f t="shared" si="11"/>
        <v>0</v>
      </c>
      <c r="H121" s="1"/>
    </row>
    <row r="122" spans="1:11" ht="15" hidden="1" customHeight="1">
      <c r="A122" s="24" t="s">
        <v>6</v>
      </c>
      <c r="B122" s="11" t="s">
        <v>123</v>
      </c>
      <c r="C122" s="6" t="s">
        <v>36</v>
      </c>
      <c r="D122" s="6" t="s">
        <v>7</v>
      </c>
      <c r="E122" s="17">
        <v>23534</v>
      </c>
      <c r="F122" s="17">
        <v>0</v>
      </c>
      <c r="G122" s="1">
        <f t="shared" si="11"/>
        <v>0</v>
      </c>
      <c r="H122" s="1"/>
    </row>
    <row r="123" spans="1:11" ht="45.75">
      <c r="A123" s="123" t="s">
        <v>111</v>
      </c>
      <c r="B123" s="76" t="s">
        <v>109</v>
      </c>
      <c r="C123" s="52"/>
      <c r="D123" s="34"/>
      <c r="E123" s="120">
        <f>E127+E134</f>
        <v>2463.1999999999998</v>
      </c>
      <c r="F123" s="120">
        <f>F127+F134</f>
        <v>2463.1999999999998</v>
      </c>
      <c r="G123" s="120">
        <f>G127+G134</f>
        <v>2463.1999999999998</v>
      </c>
      <c r="H123" s="181">
        <f>F123/64190.5</f>
        <v>3.8373279535133697E-2</v>
      </c>
    </row>
    <row r="124" spans="1:11" ht="21" customHeight="1">
      <c r="A124" s="116" t="s">
        <v>133</v>
      </c>
      <c r="B124" s="76"/>
      <c r="C124" s="61"/>
      <c r="D124" s="44"/>
      <c r="E124" s="120"/>
      <c r="F124" s="120"/>
      <c r="G124" s="120"/>
      <c r="H124" s="182"/>
    </row>
    <row r="125" spans="1:11" ht="21" customHeight="1">
      <c r="A125" s="116" t="s">
        <v>134</v>
      </c>
      <c r="B125" s="76"/>
      <c r="C125" s="61"/>
      <c r="D125" s="44"/>
      <c r="E125" s="122">
        <f t="shared" ref="E125:G126" si="19">E129+E136</f>
        <v>2340</v>
      </c>
      <c r="F125" s="122">
        <f t="shared" si="19"/>
        <v>2340</v>
      </c>
      <c r="G125" s="122">
        <f t="shared" si="19"/>
        <v>2340</v>
      </c>
      <c r="H125" s="182"/>
    </row>
    <row r="126" spans="1:11" ht="21" customHeight="1">
      <c r="A126" s="116" t="s">
        <v>135</v>
      </c>
      <c r="B126" s="76"/>
      <c r="C126" s="61"/>
      <c r="D126" s="44"/>
      <c r="E126" s="122">
        <f t="shared" si="19"/>
        <v>123.2</v>
      </c>
      <c r="F126" s="122">
        <f t="shared" si="19"/>
        <v>123.2</v>
      </c>
      <c r="G126" s="122">
        <f t="shared" si="19"/>
        <v>123.2</v>
      </c>
      <c r="H126" s="182"/>
    </row>
    <row r="127" spans="1:11" ht="30.75">
      <c r="A127" s="115" t="s">
        <v>112</v>
      </c>
      <c r="B127" s="76" t="s">
        <v>110</v>
      </c>
      <c r="C127" s="61"/>
      <c r="D127" s="44"/>
      <c r="E127" s="120">
        <f>E131</f>
        <v>1026.3</v>
      </c>
      <c r="F127" s="120">
        <f>F129+F130</f>
        <v>1026.3</v>
      </c>
      <c r="G127" s="120">
        <f>G129+G130</f>
        <v>1026.3</v>
      </c>
      <c r="H127" s="182"/>
      <c r="J127" s="134"/>
      <c r="K127" s="134"/>
    </row>
    <row r="128" spans="1:11" ht="21" customHeight="1">
      <c r="A128" s="116" t="s">
        <v>133</v>
      </c>
      <c r="B128" s="76"/>
      <c r="C128" s="61"/>
      <c r="D128" s="44"/>
      <c r="E128" s="120"/>
      <c r="F128" s="120"/>
      <c r="G128" s="120"/>
      <c r="H128" s="182"/>
      <c r="J128" s="134"/>
      <c r="K128" s="134"/>
    </row>
    <row r="129" spans="1:8" ht="21" customHeight="1">
      <c r="A129" s="116" t="s">
        <v>134</v>
      </c>
      <c r="B129" s="76"/>
      <c r="C129" s="61"/>
      <c r="D129" s="44"/>
      <c r="E129" s="122">
        <v>975</v>
      </c>
      <c r="F129" s="122">
        <v>975</v>
      </c>
      <c r="G129" s="122">
        <v>975</v>
      </c>
      <c r="H129" s="182"/>
    </row>
    <row r="130" spans="1:8" ht="21" customHeight="1">
      <c r="A130" s="116" t="s">
        <v>135</v>
      </c>
      <c r="B130" s="76"/>
      <c r="C130" s="61"/>
      <c r="D130" s="44"/>
      <c r="E130" s="122">
        <v>51.3</v>
      </c>
      <c r="F130" s="122">
        <v>51.3</v>
      </c>
      <c r="G130" s="122">
        <v>51.3</v>
      </c>
      <c r="H130" s="182"/>
    </row>
    <row r="131" spans="1:8" ht="15.75" hidden="1" customHeight="1">
      <c r="A131" s="81" t="s">
        <v>37</v>
      </c>
      <c r="B131" s="88" t="s">
        <v>113</v>
      </c>
      <c r="C131" s="63"/>
      <c r="D131" s="46"/>
      <c r="E131" s="78">
        <f t="shared" ref="E131:F132" si="20">E132</f>
        <v>1026.3</v>
      </c>
      <c r="F131" s="78">
        <f t="shared" si="20"/>
        <v>0</v>
      </c>
      <c r="G131" s="97">
        <f t="shared" si="11"/>
        <v>0</v>
      </c>
      <c r="H131" s="183"/>
    </row>
    <row r="132" spans="1:8" ht="15" hidden="1" customHeight="1">
      <c r="A132" s="73" t="s">
        <v>39</v>
      </c>
      <c r="B132" s="74" t="s">
        <v>113</v>
      </c>
      <c r="C132" s="5" t="s">
        <v>36</v>
      </c>
      <c r="D132" s="5"/>
      <c r="E132" s="28">
        <f t="shared" si="20"/>
        <v>1026.3</v>
      </c>
      <c r="F132" s="28">
        <f t="shared" si="20"/>
        <v>0</v>
      </c>
      <c r="G132" s="1">
        <f t="shared" si="11"/>
        <v>0</v>
      </c>
      <c r="H132" s="183"/>
    </row>
    <row r="133" spans="1:8" ht="15" hidden="1" customHeight="1">
      <c r="A133" s="24" t="s">
        <v>8</v>
      </c>
      <c r="B133" s="70" t="s">
        <v>113</v>
      </c>
      <c r="C133" s="6" t="s">
        <v>36</v>
      </c>
      <c r="D133" s="6" t="s">
        <v>9</v>
      </c>
      <c r="E133" s="17">
        <f>1052.6-26.3</f>
        <v>1026.3</v>
      </c>
      <c r="F133" s="17">
        <v>0</v>
      </c>
      <c r="G133" s="1">
        <f t="shared" si="11"/>
        <v>0</v>
      </c>
      <c r="H133" s="183"/>
    </row>
    <row r="134" spans="1:8" ht="30.75">
      <c r="A134" s="115" t="s">
        <v>116</v>
      </c>
      <c r="B134" s="76" t="s">
        <v>114</v>
      </c>
      <c r="C134" s="61"/>
      <c r="D134" s="44"/>
      <c r="E134" s="120">
        <f>E138</f>
        <v>1436.9</v>
      </c>
      <c r="F134" s="120">
        <f>F136+F137</f>
        <v>1436.9</v>
      </c>
      <c r="G134" s="120">
        <f>G136+G137</f>
        <v>1436.9</v>
      </c>
      <c r="H134" s="182"/>
    </row>
    <row r="135" spans="1:8" ht="21" customHeight="1">
      <c r="A135" s="116" t="s">
        <v>133</v>
      </c>
      <c r="B135" s="76"/>
      <c r="C135" s="61"/>
      <c r="D135" s="44"/>
      <c r="E135" s="120"/>
      <c r="F135" s="120"/>
      <c r="G135" s="120"/>
      <c r="H135" s="182"/>
    </row>
    <row r="136" spans="1:8" ht="21" customHeight="1">
      <c r="A136" s="116" t="s">
        <v>134</v>
      </c>
      <c r="B136" s="76"/>
      <c r="C136" s="61"/>
      <c r="D136" s="44"/>
      <c r="E136" s="122">
        <v>1365</v>
      </c>
      <c r="F136" s="122">
        <v>1365</v>
      </c>
      <c r="G136" s="122">
        <v>1365</v>
      </c>
      <c r="H136" s="182"/>
    </row>
    <row r="137" spans="1:8" ht="21" customHeight="1">
      <c r="A137" s="116" t="s">
        <v>135</v>
      </c>
      <c r="B137" s="76"/>
      <c r="C137" s="61"/>
      <c r="D137" s="44"/>
      <c r="E137" s="122">
        <v>71.900000000000006</v>
      </c>
      <c r="F137" s="122">
        <v>71.900000000000006</v>
      </c>
      <c r="G137" s="122">
        <v>71.900000000000006</v>
      </c>
      <c r="H137" s="184"/>
    </row>
    <row r="138" spans="1:8" ht="15.75" hidden="1">
      <c r="A138" s="81" t="s">
        <v>37</v>
      </c>
      <c r="B138" s="88" t="s">
        <v>115</v>
      </c>
      <c r="C138" s="63"/>
      <c r="D138" s="46"/>
      <c r="E138" s="78">
        <f t="shared" ref="E138:F139" si="21">E139</f>
        <v>1436.9</v>
      </c>
      <c r="F138" s="78">
        <f t="shared" si="21"/>
        <v>0</v>
      </c>
      <c r="G138" s="97">
        <f t="shared" ref="G138:G188" si="22">F138/E138</f>
        <v>0</v>
      </c>
      <c r="H138" s="97"/>
    </row>
    <row r="139" spans="1:8" hidden="1">
      <c r="A139" s="73" t="s">
        <v>39</v>
      </c>
      <c r="B139" s="74" t="s">
        <v>115</v>
      </c>
      <c r="C139" s="5" t="s">
        <v>36</v>
      </c>
      <c r="D139" s="5"/>
      <c r="E139" s="28">
        <f t="shared" si="21"/>
        <v>1436.9</v>
      </c>
      <c r="F139" s="28">
        <f t="shared" si="21"/>
        <v>0</v>
      </c>
      <c r="G139" s="1">
        <f t="shared" si="22"/>
        <v>0</v>
      </c>
      <c r="H139" s="1"/>
    </row>
    <row r="140" spans="1:8" hidden="1">
      <c r="A140" s="24" t="s">
        <v>8</v>
      </c>
      <c r="B140" s="70" t="s">
        <v>115</v>
      </c>
      <c r="C140" s="6" t="s">
        <v>36</v>
      </c>
      <c r="D140" s="6" t="s">
        <v>9</v>
      </c>
      <c r="E140" s="17">
        <f>1579-142.1</f>
        <v>1436.9</v>
      </c>
      <c r="F140" s="17">
        <v>0</v>
      </c>
      <c r="G140" s="1">
        <f t="shared" si="22"/>
        <v>0</v>
      </c>
      <c r="H140" s="1"/>
    </row>
    <row r="141" spans="1:8" ht="45.75">
      <c r="A141" s="115" t="s">
        <v>34</v>
      </c>
      <c r="B141" s="76" t="s">
        <v>35</v>
      </c>
      <c r="C141" s="52"/>
      <c r="D141" s="34"/>
      <c r="E141" s="120">
        <f>E145+E162+E169</f>
        <v>13190.599999999999</v>
      </c>
      <c r="F141" s="120">
        <f>F145+F162+F169</f>
        <v>12610.8</v>
      </c>
      <c r="G141" s="120">
        <f>G145+G162+G169</f>
        <v>12610.8</v>
      </c>
      <c r="H141" s="178">
        <f>F141/64190.5</f>
        <v>0.19645897757456321</v>
      </c>
    </row>
    <row r="142" spans="1:8" ht="21" customHeight="1">
      <c r="A142" s="116" t="s">
        <v>133</v>
      </c>
      <c r="B142" s="76"/>
      <c r="C142" s="61"/>
      <c r="D142" s="44"/>
      <c r="E142" s="120"/>
      <c r="F142" s="120"/>
      <c r="G142" s="120"/>
      <c r="H142" s="179"/>
    </row>
    <row r="143" spans="1:8" ht="21" customHeight="1">
      <c r="A143" s="116" t="s">
        <v>134</v>
      </c>
      <c r="B143" s="76"/>
      <c r="C143" s="61"/>
      <c r="D143" s="44"/>
      <c r="E143" s="122">
        <f t="shared" ref="E143:G144" si="23">E147+E164+E171</f>
        <v>1619</v>
      </c>
      <c r="F143" s="122">
        <f t="shared" si="23"/>
        <v>1619</v>
      </c>
      <c r="G143" s="122">
        <f t="shared" si="23"/>
        <v>1619</v>
      </c>
      <c r="H143" s="179"/>
    </row>
    <row r="144" spans="1:8" ht="21" customHeight="1">
      <c r="A144" s="116" t="s">
        <v>135</v>
      </c>
      <c r="B144" s="76"/>
      <c r="C144" s="61"/>
      <c r="D144" s="44"/>
      <c r="E144" s="122">
        <f t="shared" si="23"/>
        <v>11571.599999999999</v>
      </c>
      <c r="F144" s="122">
        <f t="shared" si="23"/>
        <v>10991.8</v>
      </c>
      <c r="G144" s="122">
        <f t="shared" si="23"/>
        <v>10991.8</v>
      </c>
      <c r="H144" s="179"/>
    </row>
    <row r="145" spans="1:12" ht="15.75">
      <c r="A145" s="135" t="s">
        <v>58</v>
      </c>
      <c r="B145" s="76" t="s">
        <v>56</v>
      </c>
      <c r="C145" s="61"/>
      <c r="D145" s="44"/>
      <c r="E145" s="120">
        <f>E147+E148</f>
        <v>12365.3</v>
      </c>
      <c r="F145" s="120">
        <f>F147+F148</f>
        <v>11837.3</v>
      </c>
      <c r="G145" s="120">
        <f>G147+G148</f>
        <v>11837.3</v>
      </c>
      <c r="H145" s="179"/>
    </row>
    <row r="146" spans="1:12" ht="21" customHeight="1">
      <c r="A146" s="116" t="s">
        <v>133</v>
      </c>
      <c r="B146" s="76"/>
      <c r="C146" s="61"/>
      <c r="D146" s="44"/>
      <c r="E146" s="120"/>
      <c r="F146" s="120"/>
      <c r="G146" s="120"/>
      <c r="H146" s="179"/>
    </row>
    <row r="147" spans="1:12" ht="21" customHeight="1">
      <c r="A147" s="116" t="s">
        <v>134</v>
      </c>
      <c r="B147" s="76"/>
      <c r="C147" s="61"/>
      <c r="D147" s="44"/>
      <c r="E147" s="122">
        <f>1120.6+338.4+160</f>
        <v>1619</v>
      </c>
      <c r="F147" s="122">
        <f>1120.6+338.4+160</f>
        <v>1619</v>
      </c>
      <c r="G147" s="122">
        <f>1120.6+338.4+160</f>
        <v>1619</v>
      </c>
      <c r="H147" s="179"/>
    </row>
    <row r="148" spans="1:12" ht="21" customHeight="1">
      <c r="A148" s="116" t="s">
        <v>135</v>
      </c>
      <c r="B148" s="76"/>
      <c r="C148" s="61"/>
      <c r="D148" s="44"/>
      <c r="E148" s="122">
        <f>9278.9+1467.4</f>
        <v>10746.3</v>
      </c>
      <c r="F148" s="122">
        <f>8750.9+1467.4</f>
        <v>10218.299999999999</v>
      </c>
      <c r="G148" s="122">
        <f>8750.9+1467.4</f>
        <v>10218.299999999999</v>
      </c>
      <c r="H148" s="179"/>
    </row>
    <row r="149" spans="1:12" ht="15.75" hidden="1" customHeight="1">
      <c r="A149" s="85" t="s">
        <v>59</v>
      </c>
      <c r="B149" s="82" t="s">
        <v>57</v>
      </c>
      <c r="C149" s="62"/>
      <c r="D149" s="45"/>
      <c r="E149" s="83">
        <f>E150+E152+E154</f>
        <v>9278.9</v>
      </c>
      <c r="F149" s="83">
        <f>F150+F152+F154</f>
        <v>12638.6</v>
      </c>
      <c r="G149" s="97">
        <f t="shared" si="22"/>
        <v>1.3620795568440225</v>
      </c>
      <c r="H149" s="158"/>
    </row>
    <row r="150" spans="1:12" ht="45" hidden="1" customHeight="1">
      <c r="A150" s="73" t="s">
        <v>45</v>
      </c>
      <c r="B150" s="30" t="s">
        <v>57</v>
      </c>
      <c r="C150" s="5" t="s">
        <v>44</v>
      </c>
      <c r="D150" s="5"/>
      <c r="E150" s="28">
        <f>E151</f>
        <v>6612.2</v>
      </c>
      <c r="F150" s="28">
        <f>F151</f>
        <v>10605.6</v>
      </c>
      <c r="G150" s="1">
        <f t="shared" si="22"/>
        <v>1.6039442243126343</v>
      </c>
      <c r="H150" s="158"/>
    </row>
    <row r="151" spans="1:12" ht="15" hidden="1" customHeight="1">
      <c r="A151" s="23" t="s">
        <v>10</v>
      </c>
      <c r="B151" s="6" t="s">
        <v>57</v>
      </c>
      <c r="C151" s="6" t="s">
        <v>44</v>
      </c>
      <c r="D151" s="6" t="s">
        <v>11</v>
      </c>
      <c r="E151" s="15">
        <v>6612.2</v>
      </c>
      <c r="F151" s="15">
        <v>10605.6</v>
      </c>
      <c r="G151" s="1">
        <f t="shared" si="22"/>
        <v>1.6039442243126343</v>
      </c>
      <c r="H151" s="158"/>
    </row>
    <row r="152" spans="1:12" ht="15" hidden="1" customHeight="1">
      <c r="A152" s="22" t="s">
        <v>39</v>
      </c>
      <c r="B152" s="5" t="s">
        <v>57</v>
      </c>
      <c r="C152" s="5" t="s">
        <v>36</v>
      </c>
      <c r="D152" s="5"/>
      <c r="E152" s="14">
        <f>E153</f>
        <v>2634.7</v>
      </c>
      <c r="F152" s="14">
        <f>F153</f>
        <v>2001</v>
      </c>
      <c r="G152" s="1">
        <f t="shared" si="22"/>
        <v>0.75947925760048585</v>
      </c>
      <c r="H152" s="158"/>
    </row>
    <row r="153" spans="1:12" ht="15" hidden="1" customHeight="1">
      <c r="A153" s="23" t="s">
        <v>10</v>
      </c>
      <c r="B153" s="6" t="s">
        <v>57</v>
      </c>
      <c r="C153" s="6" t="s">
        <v>36</v>
      </c>
      <c r="D153" s="6" t="s">
        <v>11</v>
      </c>
      <c r="E153" s="15">
        <v>2634.7</v>
      </c>
      <c r="F153" s="15">
        <v>2001</v>
      </c>
      <c r="G153" s="1">
        <f t="shared" si="22"/>
        <v>0.75947925760048585</v>
      </c>
      <c r="H153" s="158"/>
    </row>
    <row r="154" spans="1:12" ht="15" hidden="1" customHeight="1">
      <c r="A154" s="26" t="s">
        <v>47</v>
      </c>
      <c r="B154" s="5" t="s">
        <v>57</v>
      </c>
      <c r="C154" s="5" t="s">
        <v>46</v>
      </c>
      <c r="D154" s="5"/>
      <c r="E154" s="14">
        <f>E155</f>
        <v>32</v>
      </c>
      <c r="F154" s="14">
        <f>F155</f>
        <v>32</v>
      </c>
      <c r="G154" s="1">
        <f t="shared" si="22"/>
        <v>1</v>
      </c>
      <c r="H154" s="158"/>
    </row>
    <row r="155" spans="1:12" ht="15" hidden="1" customHeight="1">
      <c r="A155" s="24" t="s">
        <v>10</v>
      </c>
      <c r="B155" s="11" t="s">
        <v>57</v>
      </c>
      <c r="C155" s="6" t="s">
        <v>46</v>
      </c>
      <c r="D155" s="6" t="s">
        <v>11</v>
      </c>
      <c r="E155" s="17">
        <v>32</v>
      </c>
      <c r="F155" s="17">
        <v>32</v>
      </c>
      <c r="G155" s="1">
        <f t="shared" si="22"/>
        <v>1</v>
      </c>
      <c r="H155" s="158"/>
    </row>
    <row r="156" spans="1:12" ht="67.5" hidden="1" customHeight="1">
      <c r="A156" s="89" t="s">
        <v>52</v>
      </c>
      <c r="B156" s="79" t="s">
        <v>60</v>
      </c>
      <c r="C156" s="66"/>
      <c r="D156" s="49"/>
      <c r="E156" s="80">
        <f t="shared" ref="E156:F157" si="24">E157</f>
        <v>2917.9999999999995</v>
      </c>
      <c r="F156" s="80">
        <f t="shared" si="24"/>
        <v>0</v>
      </c>
      <c r="G156" s="97">
        <f t="shared" si="22"/>
        <v>0</v>
      </c>
      <c r="H156" s="158"/>
      <c r="K156" s="99"/>
      <c r="L156" s="99"/>
    </row>
    <row r="157" spans="1:12" ht="45" hidden="1" customHeight="1">
      <c r="A157" s="73" t="s">
        <v>45</v>
      </c>
      <c r="B157" s="30" t="s">
        <v>60</v>
      </c>
      <c r="C157" s="5" t="s">
        <v>44</v>
      </c>
      <c r="D157" s="5"/>
      <c r="E157" s="28">
        <f t="shared" si="24"/>
        <v>2917.9999999999995</v>
      </c>
      <c r="F157" s="28">
        <f t="shared" si="24"/>
        <v>0</v>
      </c>
      <c r="G157" s="1">
        <f t="shared" si="22"/>
        <v>0</v>
      </c>
      <c r="H157" s="158"/>
      <c r="K157" s="99">
        <v>338419.39</v>
      </c>
      <c r="L157" s="99">
        <v>338413.18</v>
      </c>
    </row>
    <row r="158" spans="1:12" ht="15" hidden="1" customHeight="1">
      <c r="A158" s="24" t="s">
        <v>10</v>
      </c>
      <c r="B158" s="11" t="s">
        <v>60</v>
      </c>
      <c r="C158" s="6" t="s">
        <v>44</v>
      </c>
      <c r="D158" s="6" t="s">
        <v>11</v>
      </c>
      <c r="E158" s="17">
        <f>2495.6+211.2+211.2</f>
        <v>2917.9999999999995</v>
      </c>
      <c r="F158" s="17">
        <v>0</v>
      </c>
      <c r="G158" s="1">
        <f t="shared" si="22"/>
        <v>0</v>
      </c>
      <c r="H158" s="158"/>
      <c r="K158" s="99">
        <v>160000.03</v>
      </c>
      <c r="L158" s="99">
        <v>8421.06</v>
      </c>
    </row>
    <row r="159" spans="1:12" ht="15" hidden="1" customHeight="1">
      <c r="A159" s="90" t="s">
        <v>37</v>
      </c>
      <c r="B159" s="79" t="s">
        <v>128</v>
      </c>
      <c r="C159" s="55"/>
      <c r="D159" s="37"/>
      <c r="E159" s="84">
        <f t="shared" ref="E159:F160" si="25">E160</f>
        <v>168.4</v>
      </c>
      <c r="F159" s="84">
        <f t="shared" si="25"/>
        <v>0</v>
      </c>
      <c r="G159" s="97">
        <f t="shared" si="22"/>
        <v>0</v>
      </c>
      <c r="H159" s="158"/>
    </row>
    <row r="160" spans="1:12" ht="15" hidden="1" customHeight="1">
      <c r="A160" s="73" t="s">
        <v>39</v>
      </c>
      <c r="B160" s="21" t="s">
        <v>128</v>
      </c>
      <c r="C160" s="21" t="s">
        <v>36</v>
      </c>
      <c r="D160" s="21"/>
      <c r="E160" s="29">
        <f t="shared" si="25"/>
        <v>168.4</v>
      </c>
      <c r="F160" s="29">
        <f t="shared" si="25"/>
        <v>0</v>
      </c>
      <c r="G160" s="1">
        <f t="shared" si="22"/>
        <v>0</v>
      </c>
      <c r="H160" s="158"/>
    </row>
    <row r="161" spans="1:8" ht="15" hidden="1" customHeight="1">
      <c r="A161" s="24" t="s">
        <v>10</v>
      </c>
      <c r="B161" s="8" t="s">
        <v>128</v>
      </c>
      <c r="C161" s="21" t="s">
        <v>36</v>
      </c>
      <c r="D161" s="21" t="s">
        <v>11</v>
      </c>
      <c r="E161" s="19">
        <v>168.4</v>
      </c>
      <c r="F161" s="19">
        <v>0</v>
      </c>
      <c r="G161" s="1">
        <f t="shared" si="22"/>
        <v>0</v>
      </c>
      <c r="H161" s="158"/>
    </row>
    <row r="162" spans="1:8" ht="15.75">
      <c r="A162" s="136" t="s">
        <v>64</v>
      </c>
      <c r="B162" s="76" t="s">
        <v>62</v>
      </c>
      <c r="C162" s="52"/>
      <c r="D162" s="34"/>
      <c r="E162" s="120">
        <f>E164+E165</f>
        <v>710</v>
      </c>
      <c r="F162" s="120">
        <f>F164+F165</f>
        <v>693.2</v>
      </c>
      <c r="G162" s="120">
        <f>G164+G165</f>
        <v>693.2</v>
      </c>
      <c r="H162" s="179"/>
    </row>
    <row r="163" spans="1:8" ht="21" customHeight="1">
      <c r="A163" s="116" t="s">
        <v>133</v>
      </c>
      <c r="B163" s="76"/>
      <c r="C163" s="61"/>
      <c r="D163" s="44"/>
      <c r="E163" s="120"/>
      <c r="F163" s="120"/>
      <c r="G163" s="120"/>
      <c r="H163" s="179"/>
    </row>
    <row r="164" spans="1:8" ht="21" customHeight="1">
      <c r="A164" s="116" t="s">
        <v>134</v>
      </c>
      <c r="B164" s="76"/>
      <c r="C164" s="61"/>
      <c r="D164" s="44"/>
      <c r="E164" s="122">
        <v>0</v>
      </c>
      <c r="F164" s="122">
        <v>0</v>
      </c>
      <c r="G164" s="122">
        <v>0</v>
      </c>
      <c r="H164" s="179"/>
    </row>
    <row r="165" spans="1:8" ht="21" customHeight="1">
      <c r="A165" s="116" t="s">
        <v>135</v>
      </c>
      <c r="B165" s="76"/>
      <c r="C165" s="61"/>
      <c r="D165" s="44"/>
      <c r="E165" s="122">
        <v>710</v>
      </c>
      <c r="F165" s="122">
        <v>693.2</v>
      </c>
      <c r="G165" s="122">
        <v>693.2</v>
      </c>
      <c r="H165" s="179"/>
    </row>
    <row r="166" spans="1:8" ht="15.75" hidden="1" customHeight="1">
      <c r="A166" s="91" t="s">
        <v>65</v>
      </c>
      <c r="B166" s="88" t="s">
        <v>63</v>
      </c>
      <c r="C166" s="63"/>
      <c r="D166" s="46"/>
      <c r="E166" s="78">
        <f t="shared" ref="E166:F167" si="26">E167</f>
        <v>710</v>
      </c>
      <c r="F166" s="78">
        <f t="shared" si="26"/>
        <v>160</v>
      </c>
      <c r="G166" s="97">
        <f t="shared" si="22"/>
        <v>0.22535211267605634</v>
      </c>
      <c r="H166" s="158"/>
    </row>
    <row r="167" spans="1:8" ht="15" hidden="1" customHeight="1">
      <c r="A167" s="73" t="s">
        <v>39</v>
      </c>
      <c r="B167" s="74" t="s">
        <v>63</v>
      </c>
      <c r="C167" s="5" t="s">
        <v>36</v>
      </c>
      <c r="D167" s="5"/>
      <c r="E167" s="28">
        <f t="shared" si="26"/>
        <v>710</v>
      </c>
      <c r="F167" s="28">
        <f t="shared" si="26"/>
        <v>160</v>
      </c>
      <c r="G167" s="1">
        <f t="shared" si="22"/>
        <v>0.22535211267605634</v>
      </c>
      <c r="H167" s="158"/>
    </row>
    <row r="168" spans="1:8" ht="15" hidden="1" customHeight="1">
      <c r="A168" s="24" t="s">
        <v>12</v>
      </c>
      <c r="B168" s="32" t="s">
        <v>63</v>
      </c>
      <c r="C168" s="6" t="s">
        <v>36</v>
      </c>
      <c r="D168" s="6" t="s">
        <v>13</v>
      </c>
      <c r="E168" s="17">
        <v>710</v>
      </c>
      <c r="F168" s="17">
        <v>160</v>
      </c>
      <c r="G168" s="1">
        <f t="shared" si="22"/>
        <v>0.22535211267605634</v>
      </c>
      <c r="H168" s="158"/>
    </row>
    <row r="169" spans="1:8" ht="15.75">
      <c r="A169" s="137" t="s">
        <v>68</v>
      </c>
      <c r="B169" s="76" t="s">
        <v>66</v>
      </c>
      <c r="C169" s="61"/>
      <c r="D169" s="44"/>
      <c r="E169" s="120">
        <f>E171+E172</f>
        <v>115.3</v>
      </c>
      <c r="F169" s="120">
        <f>F171+F172</f>
        <v>80.3</v>
      </c>
      <c r="G169" s="120">
        <f>G171+G172</f>
        <v>80.3</v>
      </c>
      <c r="H169" s="179"/>
    </row>
    <row r="170" spans="1:8" ht="19.5" customHeight="1">
      <c r="A170" s="116" t="s">
        <v>133</v>
      </c>
      <c r="B170" s="76"/>
      <c r="C170" s="61"/>
      <c r="D170" s="44"/>
      <c r="E170" s="120"/>
      <c r="F170" s="120"/>
      <c r="G170" s="120"/>
      <c r="H170" s="179"/>
    </row>
    <row r="171" spans="1:8" ht="19.5" customHeight="1">
      <c r="A171" s="116" t="s">
        <v>134</v>
      </c>
      <c r="B171" s="76"/>
      <c r="C171" s="61"/>
      <c r="D171" s="44"/>
      <c r="E171" s="122">
        <v>0</v>
      </c>
      <c r="F171" s="122">
        <v>0</v>
      </c>
      <c r="G171" s="122">
        <v>0</v>
      </c>
      <c r="H171" s="179"/>
    </row>
    <row r="172" spans="1:8" ht="19.5" customHeight="1">
      <c r="A172" s="116" t="s">
        <v>135</v>
      </c>
      <c r="B172" s="76"/>
      <c r="C172" s="61"/>
      <c r="D172" s="44"/>
      <c r="E172" s="122">
        <v>115.3</v>
      </c>
      <c r="F172" s="122">
        <v>80.3</v>
      </c>
      <c r="G172" s="122">
        <v>80.3</v>
      </c>
      <c r="H172" s="180"/>
    </row>
    <row r="173" spans="1:8" ht="30.75" hidden="1">
      <c r="A173" s="91" t="s">
        <v>69</v>
      </c>
      <c r="B173" s="82" t="s">
        <v>67</v>
      </c>
      <c r="C173" s="62"/>
      <c r="D173" s="45"/>
      <c r="E173" s="83">
        <f t="shared" ref="E173:F174" si="27">E174</f>
        <v>115.3</v>
      </c>
      <c r="F173" s="83">
        <f t="shared" si="27"/>
        <v>85</v>
      </c>
      <c r="G173" s="97">
        <f t="shared" si="22"/>
        <v>0.73720728534258462</v>
      </c>
      <c r="H173" s="97"/>
    </row>
    <row r="174" spans="1:8" hidden="1">
      <c r="A174" s="73" t="s">
        <v>39</v>
      </c>
      <c r="B174" s="30" t="s">
        <v>67</v>
      </c>
      <c r="C174" s="5" t="s">
        <v>36</v>
      </c>
      <c r="D174" s="5"/>
      <c r="E174" s="28">
        <f t="shared" si="27"/>
        <v>115.3</v>
      </c>
      <c r="F174" s="28">
        <f t="shared" si="27"/>
        <v>85</v>
      </c>
      <c r="G174" s="1">
        <f t="shared" si="22"/>
        <v>0.73720728534258462</v>
      </c>
      <c r="H174" s="1"/>
    </row>
    <row r="175" spans="1:8" hidden="1">
      <c r="A175" s="27" t="s">
        <v>15</v>
      </c>
      <c r="B175" s="6" t="s">
        <v>67</v>
      </c>
      <c r="C175" s="6" t="s">
        <v>36</v>
      </c>
      <c r="D175" s="6" t="s">
        <v>14</v>
      </c>
      <c r="E175" s="15">
        <v>115.3</v>
      </c>
      <c r="F175" s="15">
        <v>85</v>
      </c>
      <c r="G175" s="1">
        <f t="shared" si="22"/>
        <v>0.73720728534258462</v>
      </c>
      <c r="H175" s="1"/>
    </row>
    <row r="176" spans="1:8" hidden="1">
      <c r="A176" s="22" t="s">
        <v>39</v>
      </c>
      <c r="B176" s="5" t="s">
        <v>61</v>
      </c>
      <c r="C176" s="5" t="s">
        <v>36</v>
      </c>
      <c r="D176" s="5"/>
      <c r="E176" s="14">
        <f>E177</f>
        <v>0</v>
      </c>
      <c r="F176" s="14">
        <f t="shared" ref="F176" si="28">F177</f>
        <v>0</v>
      </c>
      <c r="G176" s="1" t="e">
        <f t="shared" si="22"/>
        <v>#DIV/0!</v>
      </c>
      <c r="H176" s="1"/>
    </row>
    <row r="177" spans="1:16" hidden="1">
      <c r="A177" s="24" t="s">
        <v>10</v>
      </c>
      <c r="B177" s="11" t="s">
        <v>61</v>
      </c>
      <c r="C177" s="6" t="s">
        <v>36</v>
      </c>
      <c r="D177" s="6" t="s">
        <v>11</v>
      </c>
      <c r="E177" s="17">
        <v>0</v>
      </c>
      <c r="F177" s="17">
        <v>0</v>
      </c>
      <c r="G177" s="1" t="e">
        <f t="shared" si="22"/>
        <v>#DIV/0!</v>
      </c>
      <c r="H177" s="1"/>
    </row>
    <row r="178" spans="1:16" ht="45.75">
      <c r="A178" s="115" t="s">
        <v>25</v>
      </c>
      <c r="B178" s="77" t="s">
        <v>26</v>
      </c>
      <c r="C178" s="67"/>
      <c r="D178" s="50"/>
      <c r="E178" s="120">
        <f>E180+E181</f>
        <v>10</v>
      </c>
      <c r="F178" s="120">
        <f>F180+F181</f>
        <v>10</v>
      </c>
      <c r="G178" s="120">
        <f>G180+G181</f>
        <v>10</v>
      </c>
      <c r="H178" s="175">
        <f>F178/64190.5</f>
        <v>1.5578629236413487E-4</v>
      </c>
    </row>
    <row r="179" spans="1:16" ht="21" customHeight="1">
      <c r="A179" s="116" t="s">
        <v>133</v>
      </c>
      <c r="B179" s="77"/>
      <c r="C179" s="67"/>
      <c r="D179" s="50"/>
      <c r="E179" s="120"/>
      <c r="F179" s="120"/>
      <c r="G179" s="120"/>
      <c r="H179" s="176"/>
    </row>
    <row r="180" spans="1:16" ht="21" customHeight="1">
      <c r="A180" s="116" t="s">
        <v>134</v>
      </c>
      <c r="B180" s="77"/>
      <c r="C180" s="67"/>
      <c r="D180" s="50"/>
      <c r="E180" s="122">
        <v>0</v>
      </c>
      <c r="F180" s="122">
        <v>0</v>
      </c>
      <c r="G180" s="122">
        <v>0</v>
      </c>
      <c r="H180" s="176"/>
    </row>
    <row r="181" spans="1:16" ht="21" customHeight="1">
      <c r="A181" s="116" t="s">
        <v>135</v>
      </c>
      <c r="B181" s="77"/>
      <c r="C181" s="67"/>
      <c r="D181" s="50"/>
      <c r="E181" s="122">
        <v>10</v>
      </c>
      <c r="F181" s="122">
        <v>10</v>
      </c>
      <c r="G181" s="122">
        <v>10</v>
      </c>
      <c r="H181" s="176"/>
    </row>
    <row r="182" spans="1:16" ht="30.75">
      <c r="A182" s="115" t="s">
        <v>82</v>
      </c>
      <c r="B182" s="77" t="s">
        <v>80</v>
      </c>
      <c r="C182" s="67"/>
      <c r="D182" s="50"/>
      <c r="E182" s="120">
        <f>E186</f>
        <v>10</v>
      </c>
      <c r="F182" s="120">
        <f>F186</f>
        <v>10</v>
      </c>
      <c r="G182" s="120">
        <f>G184+G185</f>
        <v>10</v>
      </c>
      <c r="H182" s="176"/>
    </row>
    <row r="183" spans="1:16" ht="21" customHeight="1">
      <c r="A183" s="116" t="s">
        <v>133</v>
      </c>
      <c r="B183" s="77"/>
      <c r="C183" s="100"/>
      <c r="D183" s="101"/>
      <c r="E183" s="120"/>
      <c r="F183" s="120"/>
      <c r="G183" s="120"/>
      <c r="H183" s="176"/>
    </row>
    <row r="184" spans="1:16" ht="21" customHeight="1">
      <c r="A184" s="116" t="s">
        <v>134</v>
      </c>
      <c r="B184" s="77"/>
      <c r="C184" s="100"/>
      <c r="D184" s="101"/>
      <c r="E184" s="122">
        <v>0</v>
      </c>
      <c r="F184" s="122">
        <v>0</v>
      </c>
      <c r="G184" s="122">
        <v>0</v>
      </c>
      <c r="H184" s="176"/>
    </row>
    <row r="185" spans="1:16" ht="21" customHeight="1" thickBot="1">
      <c r="A185" s="116" t="s">
        <v>135</v>
      </c>
      <c r="B185" s="77"/>
      <c r="C185" s="100"/>
      <c r="D185" s="101"/>
      <c r="E185" s="122">
        <v>10</v>
      </c>
      <c r="F185" s="122">
        <v>10</v>
      </c>
      <c r="G185" s="122">
        <v>10</v>
      </c>
      <c r="H185" s="177"/>
    </row>
    <row r="186" spans="1:16" hidden="1">
      <c r="A186" s="85" t="s">
        <v>83</v>
      </c>
      <c r="B186" s="88" t="s">
        <v>81</v>
      </c>
      <c r="C186" s="68"/>
      <c r="D186" s="45"/>
      <c r="E186" s="80">
        <f t="shared" ref="E186:F187" si="29">E187</f>
        <v>10</v>
      </c>
      <c r="F186" s="80">
        <f t="shared" si="29"/>
        <v>10</v>
      </c>
      <c r="G186" s="97">
        <f t="shared" si="22"/>
        <v>1</v>
      </c>
      <c r="H186" s="97"/>
    </row>
    <row r="187" spans="1:16" hidden="1">
      <c r="A187" s="73" t="s">
        <v>39</v>
      </c>
      <c r="B187" s="74" t="s">
        <v>81</v>
      </c>
      <c r="C187" s="5" t="s">
        <v>36</v>
      </c>
      <c r="D187" s="5"/>
      <c r="E187" s="28">
        <f t="shared" si="29"/>
        <v>10</v>
      </c>
      <c r="F187" s="28">
        <f t="shared" si="29"/>
        <v>10</v>
      </c>
      <c r="G187" s="1">
        <f t="shared" si="22"/>
        <v>1</v>
      </c>
      <c r="H187" s="1"/>
    </row>
    <row r="188" spans="1:16" ht="30.75" hidden="1" thickBot="1">
      <c r="A188" s="24" t="s">
        <v>51</v>
      </c>
      <c r="B188" s="32" t="s">
        <v>81</v>
      </c>
      <c r="C188" s="6" t="s">
        <v>36</v>
      </c>
      <c r="D188" s="6" t="s">
        <v>3</v>
      </c>
      <c r="E188" s="17">
        <v>10</v>
      </c>
      <c r="F188" s="17">
        <v>10</v>
      </c>
      <c r="G188" s="1">
        <f t="shared" si="22"/>
        <v>1</v>
      </c>
      <c r="H188" s="1"/>
    </row>
    <row r="189" spans="1:16" ht="18.75" thickBot="1">
      <c r="A189" s="138" t="s">
        <v>131</v>
      </c>
      <c r="B189" s="106"/>
      <c r="C189" s="13"/>
      <c r="D189" s="51"/>
      <c r="E189" s="141">
        <f>E5+E16+E40+E51+E64+E75+E99+E112+E123+E141+E178</f>
        <v>64881.399999999994</v>
      </c>
      <c r="F189" s="142">
        <f>F5+F16+F40+F51+F64+F75+F99+F112+F123+F141+F178</f>
        <v>64190.5</v>
      </c>
      <c r="G189" s="142">
        <f>G5+G16+G40+G51+G64+G75+G99+G112+G123+G141+G178</f>
        <v>64190.5</v>
      </c>
      <c r="H189" s="160"/>
    </row>
    <row r="190" spans="1:16" ht="18">
      <c r="A190" s="139" t="s">
        <v>133</v>
      </c>
      <c r="B190" s="107"/>
      <c r="E190" s="143"/>
      <c r="F190" s="144"/>
      <c r="G190" s="144"/>
      <c r="H190" s="161"/>
      <c r="P190" s="12"/>
    </row>
    <row r="191" spans="1:16" ht="18">
      <c r="A191" s="139" t="s">
        <v>134</v>
      </c>
      <c r="B191" s="107"/>
      <c r="E191" s="145">
        <f t="shared" ref="E191:G192" si="30">E7+E18+E42+E53+E66+E77+E101+E114+E125+E143+E180</f>
        <v>41109.199999999997</v>
      </c>
      <c r="F191" s="146">
        <f t="shared" si="30"/>
        <v>41109.199999999997</v>
      </c>
      <c r="G191" s="146">
        <f t="shared" si="30"/>
        <v>41109.199999999997</v>
      </c>
      <c r="H191" s="161"/>
    </row>
    <row r="192" spans="1:16" ht="18.75" thickBot="1">
      <c r="A192" s="140" t="s">
        <v>135</v>
      </c>
      <c r="B192" s="107"/>
      <c r="E192" s="147">
        <f t="shared" si="30"/>
        <v>23772.199999999997</v>
      </c>
      <c r="F192" s="148">
        <f t="shared" si="30"/>
        <v>23081.3</v>
      </c>
      <c r="G192" s="148">
        <f t="shared" si="30"/>
        <v>23081.3</v>
      </c>
      <c r="H192" s="162"/>
    </row>
    <row r="194" spans="5:10">
      <c r="E194" s="149"/>
      <c r="F194" s="149"/>
      <c r="G194" s="111"/>
      <c r="H194" s="103"/>
      <c r="I194" s="104"/>
      <c r="J194" s="104"/>
    </row>
    <row r="195" spans="5:10">
      <c r="E195" s="150"/>
      <c r="F195" s="150"/>
      <c r="G195" s="111"/>
      <c r="H195" s="103"/>
      <c r="I195" s="104"/>
      <c r="J195" s="104"/>
    </row>
    <row r="196" spans="5:10">
      <c r="E196" s="149"/>
      <c r="F196" s="149"/>
      <c r="G196" s="111"/>
      <c r="H196" s="103"/>
      <c r="I196" s="104"/>
      <c r="J196" s="104"/>
    </row>
    <row r="197" spans="5:10">
      <c r="E197" s="149"/>
      <c r="F197" s="149"/>
      <c r="G197" s="111"/>
      <c r="H197" s="103"/>
      <c r="I197" s="104"/>
      <c r="J197" s="104"/>
    </row>
    <row r="198" spans="5:10">
      <c r="E198" s="149"/>
      <c r="F198" s="149"/>
      <c r="G198" s="111"/>
      <c r="H198" s="105"/>
      <c r="I198" s="152"/>
      <c r="J198" s="104"/>
    </row>
    <row r="199" spans="5:10">
      <c r="E199" s="149"/>
      <c r="F199" s="149"/>
      <c r="G199" s="111"/>
      <c r="H199" s="105"/>
      <c r="I199" s="152"/>
      <c r="J199" s="104"/>
    </row>
    <row r="200" spans="5:10">
      <c r="E200" s="149"/>
      <c r="F200" s="149"/>
      <c r="G200" s="111"/>
      <c r="H200" s="105"/>
      <c r="I200" s="152"/>
      <c r="J200" s="104"/>
    </row>
    <row r="201" spans="5:10">
      <c r="E201" s="149"/>
      <c r="F201" s="149"/>
      <c r="G201" s="111"/>
      <c r="H201" s="103"/>
      <c r="I201" s="104"/>
      <c r="J201" s="104"/>
    </row>
    <row r="202" spans="5:10">
      <c r="E202" s="149"/>
      <c r="F202" s="149"/>
      <c r="G202" s="111"/>
      <c r="H202" s="103"/>
      <c r="I202" s="104"/>
      <c r="J202" s="104"/>
    </row>
    <row r="203" spans="5:10">
      <c r="E203" s="149"/>
      <c r="F203" s="149"/>
      <c r="G203" s="111"/>
      <c r="H203" s="103"/>
      <c r="I203" s="104"/>
      <c r="J203" s="104"/>
    </row>
    <row r="204" spans="5:10">
      <c r="E204" s="149"/>
      <c r="F204" s="149"/>
      <c r="G204" s="111"/>
      <c r="H204" s="103"/>
      <c r="I204" s="104"/>
      <c r="J204" s="104"/>
    </row>
    <row r="205" spans="5:10">
      <c r="E205" s="149"/>
      <c r="F205" s="149"/>
      <c r="G205" s="111"/>
      <c r="H205" s="103"/>
      <c r="I205" s="104"/>
      <c r="J205" s="104"/>
    </row>
    <row r="206" spans="5:10">
      <c r="E206" s="149"/>
      <c r="F206" s="149"/>
      <c r="G206" s="111"/>
      <c r="H206" s="103"/>
      <c r="I206" s="104"/>
      <c r="J206" s="104"/>
    </row>
    <row r="207" spans="5:10">
      <c r="E207" s="149"/>
      <c r="F207" s="149"/>
      <c r="G207" s="111"/>
      <c r="H207" s="103"/>
      <c r="I207" s="104"/>
      <c r="J207" s="104"/>
    </row>
  </sheetData>
  <autoFilter ref="A4:F192">
    <filterColumn colId="1">
      <filters blank="1">
        <filter val="22 0 00 00000"/>
        <filter val="22 4 01 00000"/>
        <filter val="23 0 00 00000"/>
        <filter val="23 4 01 00000"/>
        <filter val="23 8 01 00000"/>
        <filter val="23 8 01 S4200"/>
        <filter val="24 0 00 00000"/>
        <filter val="24 4 01 00000"/>
        <filter val="2F 0 00 00000"/>
        <filter val="2F 4 01 00000"/>
        <filter val="2F 4 02 00000"/>
        <filter val="2G 0 00 00000"/>
        <filter val="2G 4 01 00000"/>
        <filter val="2H 4 01 00000"/>
        <filter val="2Л 0 00 00000"/>
        <filter val="2Л 4 01 00000"/>
        <filter val="2Н 0 00 00000"/>
        <filter val="5D 0 00 00000"/>
        <filter val="5D 4 01 00000"/>
        <filter val="73 0 00 00000"/>
        <filter val="73 4 01 00000"/>
        <filter val="73 4 02 00000"/>
        <filter val="7Н 0 00 00000"/>
        <filter val="7Н 4 01 00000"/>
        <filter val="7Н 4 02 00000"/>
        <filter val="7Н 4 03 00000"/>
        <filter val="86 0 00 00000"/>
        <filter val="86 4 01 00000"/>
      </filters>
    </filterColumn>
    <filterColumn colId="2">
      <filters blank="1"/>
    </filterColumn>
  </autoFilter>
  <mergeCells count="13">
    <mergeCell ref="A1:G1"/>
    <mergeCell ref="H64:H71"/>
    <mergeCell ref="H75:H92"/>
    <mergeCell ref="H189:H192"/>
    <mergeCell ref="H5:H15"/>
    <mergeCell ref="H16:H37"/>
    <mergeCell ref="H40:H47"/>
    <mergeCell ref="H51:H58"/>
    <mergeCell ref="H178:H185"/>
    <mergeCell ref="H141:H172"/>
    <mergeCell ref="H123:H137"/>
    <mergeCell ref="H99:H111"/>
    <mergeCell ref="H112:H119"/>
  </mergeCells>
  <printOptions horizontalCentered="1"/>
  <pageMargins left="0.39370078740157483" right="0.39370078740157483" top="0.59055118110236227" bottom="0.59055118110236227" header="0.51181102362204722" footer="0.31496062992125984"/>
  <pageSetup paperSize="9" scale="55" fitToHeight="5" orientation="portrait" horizontalDpi="1200" verticalDpi="1200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МП в 2022г</vt:lpstr>
      <vt:lpstr>'Исполнение МП в 2022г'!Заголовки_для_печати</vt:lpstr>
      <vt:lpstr>'Исполнение МП в 2022г'!Область_печати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Mihaylova</dc:creator>
  <cp:lastModifiedBy>user</cp:lastModifiedBy>
  <cp:lastPrinted>2018-12-20T14:02:38Z</cp:lastPrinted>
  <dcterms:created xsi:type="dcterms:W3CDTF">2008-08-26T08:49:12Z</dcterms:created>
  <dcterms:modified xsi:type="dcterms:W3CDTF">2023-04-19T12:56:21Z</dcterms:modified>
</cp:coreProperties>
</file>