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1"/>
  </bookViews>
  <sheets>
    <sheet name="Приложение 4 СТРОИТЕЛЕЙ 1" sheetId="1" r:id="rId1"/>
    <sheet name="Приложение 3 СТРОИТЕЛЕЙ 1" sheetId="2" r:id="rId2"/>
  </sheets>
  <definedNames>
    <definedName name="_xlnm.Print_Area" localSheetId="0">'Приложение 4 СТРОИТЕЛЕЙ 1'!$B$1:$J$58</definedName>
  </definedNames>
  <calcPr fullCalcOnLoad="1"/>
</workbook>
</file>

<file path=xl/sharedStrings.xml><?xml version="1.0" encoding="utf-8"?>
<sst xmlns="http://schemas.openxmlformats.org/spreadsheetml/2006/main" count="88" uniqueCount="61">
  <si>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</si>
  <si>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</si>
  <si>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</si>
  <si>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</si>
  <si>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</si>
  <si>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</si>
  <si>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</si>
  <si>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</si>
  <si>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</si>
  <si>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(тыс.руб.)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</si>
  <si>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</si>
  <si>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</si>
  <si>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</si>
  <si>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</si>
  <si>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</si>
  <si>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</si>
  <si>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</si>
  <si>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</si>
  <si>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</si>
  <si>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</si>
  <si>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</si>
  <si>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ООО "Олимп-Строй"</t>
  </si>
  <si>
    <t>№</t>
  </si>
  <si>
    <t>Наименование муниципальных образований</t>
  </si>
  <si>
    <t>Дата, номер платежного документа</t>
  </si>
  <si>
    <t>Направленная сумма (руб.)</t>
  </si>
  <si>
    <t>в том числе направленная повторно (руб.)</t>
  </si>
  <si>
    <t xml:space="preserve">Возвраты в местный бюджет из подрядных организаций (руб.) </t>
  </si>
  <si>
    <t xml:space="preserve">Возвраты в бюджет субъекта РФ (руб) </t>
  </si>
  <si>
    <t>Адрес расселяемого объекта</t>
  </si>
  <si>
    <t>Итого средства Фонда</t>
  </si>
  <si>
    <t>X</t>
  </si>
  <si>
    <t>Итого средства Областного бюджета</t>
  </si>
  <si>
    <t>Итого средства местного бюджета</t>
  </si>
  <si>
    <t>Итого средства местного бюджета за оплату дополнительных метров</t>
  </si>
  <si>
    <t>ИТОГО:</t>
  </si>
  <si>
    <t>Главный бухгалтер</t>
  </si>
  <si>
    <t>О.В. Гладких</t>
  </si>
  <si>
    <t>МО Назиевское городское поселение  Кировского муниципального района Ленинградской области</t>
  </si>
  <si>
    <t xml:space="preserve">Сводный реестр платежных документов в ходе реализации первого этапа региональной адресной программы                                                                                                                                                      «Переселение граждан из аварийного жилищного фонда на территории Ленинградской области в 2013-2017 годах»                                              </t>
  </si>
  <si>
    <t xml:space="preserve">Приложение 4
к Соглашению № 13 
от  24 июня 2014 г.
</t>
  </si>
  <si>
    <t xml:space="preserve">к Соглашению №13 </t>
  </si>
  <si>
    <t>от   "24" июня 2014г.</t>
  </si>
  <si>
    <r>
      <t xml:space="preserve">Отчет администрации </t>
    </r>
    <r>
      <rPr>
        <u val="single"/>
        <sz val="10"/>
        <rFont val="Times New Roman"/>
        <family val="1"/>
      </rPr>
      <t>Назиевское городское поселение</t>
    </r>
    <r>
      <rPr>
        <sz val="10"/>
        <rFont val="Times New Roman"/>
        <family val="1"/>
      </rPr>
      <t xml:space="preserve">
по использованию средств этапа 2014 года региональной адресной программы "Переселение граждан из аварийного жилищного фонда на территории Ленинградской области в 2013-2017 годах"</t>
    </r>
  </si>
  <si>
    <t>-</t>
  </si>
  <si>
    <t>01.11.2015г.</t>
  </si>
  <si>
    <t>исп. Печатникова Е.А. тел. (81362)-61-118</t>
  </si>
  <si>
    <t>пгт. Назия, ул. Заводская, д.17, д.9, д.13; ул.Парковая, д.5; ул.Новая, д.7, д.11; ул.Центральная, д.18; ул.Школьная, д.4; ул.Полевая, д.3, ул.Матросова, д.28; ул.Урожайная, д.3</t>
  </si>
  <si>
    <t>за январь-февраль 2015 года (нарастающим итогом)*</t>
  </si>
  <si>
    <t>27.02.2015г №166</t>
  </si>
  <si>
    <t>27.02.2015г №167</t>
  </si>
  <si>
    <t>27.02.2015г №168</t>
  </si>
  <si>
    <t>27.02.2015г №169</t>
  </si>
  <si>
    <t>27.02.2015г №170</t>
  </si>
  <si>
    <t>27.02.2015г №171</t>
  </si>
  <si>
    <t>Глава администрации муниципального образования                                            Назиевское городское поселение Кировского муниципального района Ленинградской области</t>
  </si>
  <si>
    <t>О.И. Кибанов</t>
  </si>
  <si>
    <t xml:space="preserve">*Примечание : произведен платеж в размере 20% от стоимости муниципального контракта №0145300013014000014-0169579-01 от 31.12.2014г. </t>
  </si>
  <si>
    <t>по состоянию на 01 марта 2015 года</t>
  </si>
  <si>
    <t xml:space="preserve">Глава администрации муниципального образования  Назиевское городское поселение </t>
  </si>
  <si>
    <t>"03" марта 2015 г.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</si>
</sst>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#,##0.0000"/>
    <numFmt numFmtId="181" formatCode="#,##0.00000"/>
    <numFmt numFmtId="182" formatCode="_(* #,##0.0000_);_(* \(#,##0.0000\);_(* &quot;-&quot;??_);_(@_)"/>
    <numFmt numFmtId="183" formatCode="_-* #,##0.000_р_._-;\-* #,##0.000_р_._-;_-* &quot;-&quot;???_р_._-;_-@_-"/>
    <numFmt numFmtId="184" formatCode="dd\.mm\.yyyy"/>
    <numFmt numFmtId="185" formatCode="###\ ###\ ###\ ##0.00"/>
    <numFmt numFmtId="186" formatCode="#,##0.000000"/>
    <numFmt numFmtId="187" formatCode="0.000"/>
    <numFmt numFmtId="188" formatCode="0.00000"/>
    <numFmt numFmtId="189" formatCode="####\ ###\ ###\ ##0.00"/>
    <numFmt numFmtId="190" formatCode="#####\ ###\ ###\ ##0.00"/>
    <numFmt numFmtId="191" formatCode="######\ ###\ ###\ ##0.00"/>
    <numFmt numFmtId="192" formatCode="0.0"/>
    <numFmt numFmtId="193" formatCode="0.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#,##0.00000000000000"/>
    <numFmt numFmtId="202" formatCode="#,##0.000000000000000"/>
    <numFmt numFmtId="203" formatCode="#,##0.0000000000000000"/>
    <numFmt numFmtId="204" formatCode="#,##0.00000000000000000"/>
    <numFmt numFmtId="205" formatCode="#,##0.000000000000000000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#,##0.00_ ;\-#,##0.00\ "/>
    <numFmt numFmtId="210" formatCode="_-* #,##0.0000_р_._-;\-* #,##0.0000_р_._-;_-* &quot;-&quot;??_р_._-;_-@_-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Arial"/>
      <family val="0"/>
    </font>
    <font>
      <b/>
      <i/>
      <sz val="8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0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52">
      <alignment/>
      <protection/>
    </xf>
    <xf numFmtId="0" fontId="23" fillId="0" borderId="0" xfId="52" applyFont="1" applyAlignment="1">
      <alignment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26" fillId="0" borderId="0" xfId="52" applyFont="1">
      <alignment/>
      <protection/>
    </xf>
    <xf numFmtId="0" fontId="23" fillId="0" borderId="0" xfId="52" applyFont="1" applyBorder="1">
      <alignment/>
      <protection/>
    </xf>
    <xf numFmtId="14" fontId="27" fillId="0" borderId="0" xfId="52" applyNumberFormat="1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207" fontId="23" fillId="0" borderId="0" xfId="52" applyNumberFormat="1" applyFont="1" applyBorder="1">
      <alignment/>
      <protection/>
    </xf>
    <xf numFmtId="0" fontId="23" fillId="0" borderId="0" xfId="52" applyFont="1" applyBorder="1" applyAlignment="1">
      <alignment/>
      <protection/>
    </xf>
    <xf numFmtId="0" fontId="23" fillId="0" borderId="0" xfId="52" applyFont="1" applyAlignment="1">
      <alignment vertical="center"/>
      <protection/>
    </xf>
    <xf numFmtId="0" fontId="23" fillId="0" borderId="0" xfId="52" applyFont="1" applyBorder="1" applyAlignment="1">
      <alignment vertical="center"/>
      <protection/>
    </xf>
    <xf numFmtId="0" fontId="23" fillId="0" borderId="0" xfId="52" applyFont="1" applyAlignment="1">
      <alignment horizontal="left" vertical="center"/>
      <protection/>
    </xf>
    <xf numFmtId="4" fontId="20" fillId="0" borderId="0" xfId="0" applyNumberFormat="1" applyFont="1" applyFill="1" applyAlignment="1">
      <alignment horizontal="left" vertical="center" wrapText="1"/>
    </xf>
    <xf numFmtId="4" fontId="20" fillId="0" borderId="0" xfId="0" applyNumberFormat="1" applyFont="1" applyFill="1" applyAlignment="1">
      <alignment horizontal="left" vertical="center"/>
    </xf>
    <xf numFmtId="0" fontId="30" fillId="0" borderId="0" xfId="52" applyFont="1">
      <alignment/>
      <protection/>
    </xf>
    <xf numFmtId="0" fontId="32" fillId="0" borderId="0" xfId="52" applyFont="1">
      <alignment/>
      <protection/>
    </xf>
    <xf numFmtId="0" fontId="30" fillId="0" borderId="0" xfId="52" applyFont="1" applyAlignment="1">
      <alignment horizontal="left"/>
      <protection/>
    </xf>
    <xf numFmtId="0" fontId="30" fillId="0" borderId="0" xfId="52" applyFont="1" applyAlignment="1">
      <alignment horizontal="left" vertical="center"/>
      <protection/>
    </xf>
    <xf numFmtId="0" fontId="30" fillId="0" borderId="0" xfId="52" applyFont="1" applyAlignment="1">
      <alignment vertical="center"/>
      <protection/>
    </xf>
    <xf numFmtId="14" fontId="36" fillId="0" borderId="11" xfId="52" applyNumberFormat="1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left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center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0" fontId="37" fillId="0" borderId="16" xfId="52" applyFont="1" applyBorder="1" applyAlignment="1">
      <alignment horizontal="center" vertical="center"/>
      <protection/>
    </xf>
    <xf numFmtId="0" fontId="35" fillId="0" borderId="17" xfId="0" applyFont="1" applyBorder="1" applyAlignment="1">
      <alignment horizontal="center" vertical="center" wrapText="1"/>
    </xf>
    <xf numFmtId="0" fontId="23" fillId="0" borderId="18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35" fillId="0" borderId="17" xfId="52" applyFont="1" applyBorder="1" applyAlignment="1">
      <alignment horizontal="center" vertical="center" wrapText="1"/>
      <protection/>
    </xf>
    <xf numFmtId="173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17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4" fontId="23" fillId="0" borderId="0" xfId="52" applyNumberFormat="1" applyFont="1">
      <alignment/>
      <protection/>
    </xf>
    <xf numFmtId="4" fontId="19" fillId="0" borderId="0" xfId="52" applyNumberFormat="1">
      <alignment/>
      <protection/>
    </xf>
    <xf numFmtId="0" fontId="19" fillId="0" borderId="0" xfId="52" applyFont="1">
      <alignment/>
      <protection/>
    </xf>
    <xf numFmtId="0" fontId="32" fillId="0" borderId="0" xfId="52" applyFont="1" applyAlignment="1">
      <alignment vertical="center"/>
      <protection/>
    </xf>
    <xf numFmtId="173" fontId="38" fillId="0" borderId="0" xfId="0" applyNumberFormat="1" applyFont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0" fillId="0" borderId="0" xfId="52" applyNumberFormat="1" applyFont="1" applyBorder="1" applyAlignment="1">
      <alignment horizontal="left"/>
      <protection/>
    </xf>
    <xf numFmtId="14" fontId="36" fillId="0" borderId="21" xfId="52" applyNumberFormat="1" applyFont="1" applyBorder="1" applyAlignment="1">
      <alignment horizontal="center" vertical="center"/>
      <protection/>
    </xf>
    <xf numFmtId="4" fontId="35" fillId="24" borderId="22" xfId="52" applyNumberFormat="1" applyFont="1" applyFill="1" applyBorder="1" applyAlignment="1">
      <alignment horizontal="center" vertical="center" wrapText="1"/>
      <protection/>
    </xf>
    <xf numFmtId="14" fontId="36" fillId="0" borderId="23" xfId="52" applyNumberFormat="1" applyFont="1" applyBorder="1" applyAlignment="1">
      <alignment horizontal="center" vertical="center"/>
      <protection/>
    </xf>
    <xf numFmtId="4" fontId="35" fillId="24" borderId="24" xfId="52" applyNumberFormat="1" applyFont="1" applyFill="1" applyBorder="1" applyAlignment="1">
      <alignment horizontal="center" vertical="center" wrapText="1"/>
      <protection/>
    </xf>
    <xf numFmtId="14" fontId="36" fillId="0" borderId="22" xfId="52" applyNumberFormat="1" applyFont="1" applyBorder="1" applyAlignment="1">
      <alignment horizontal="center" vertical="center"/>
      <protection/>
    </xf>
    <xf numFmtId="14" fontId="36" fillId="0" borderId="24" xfId="52" applyNumberFormat="1" applyFont="1" applyBorder="1" applyAlignment="1">
      <alignment horizontal="center" vertical="center"/>
      <protection/>
    </xf>
    <xf numFmtId="19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96" fontId="2" fillId="0" borderId="0" xfId="0" applyNumberFormat="1" applyFont="1" applyFill="1" applyAlignment="1">
      <alignment horizontal="center" vertical="center" wrapText="1"/>
    </xf>
    <xf numFmtId="4" fontId="29" fillId="0" borderId="0" xfId="0" applyNumberFormat="1" applyFont="1" applyFill="1" applyAlignment="1">
      <alignment horizontal="center" vertical="center" wrapText="1"/>
    </xf>
    <xf numFmtId="14" fontId="36" fillId="0" borderId="25" xfId="52" applyNumberFormat="1" applyFont="1" applyBorder="1" applyAlignment="1">
      <alignment horizontal="center" vertical="center"/>
      <protection/>
    </xf>
    <xf numFmtId="194" fontId="40" fillId="0" borderId="0" xfId="0" applyNumberFormat="1" applyFont="1" applyFill="1" applyAlignment="1">
      <alignment horizontal="center" vertical="center" wrapText="1"/>
    </xf>
    <xf numFmtId="194" fontId="41" fillId="0" borderId="0" xfId="0" applyNumberFormat="1" applyFont="1" applyFill="1" applyAlignment="1">
      <alignment horizontal="center" vertical="center" wrapText="1"/>
    </xf>
    <xf numFmtId="180" fontId="41" fillId="0" borderId="0" xfId="0" applyNumberFormat="1" applyFont="1" applyFill="1" applyAlignment="1">
      <alignment horizontal="center" vertical="center" wrapText="1"/>
    </xf>
    <xf numFmtId="194" fontId="41" fillId="0" borderId="0" xfId="0" applyNumberFormat="1" applyFont="1" applyAlignment="1">
      <alignment horizontal="center" vertical="center" wrapText="1"/>
    </xf>
    <xf numFmtId="9" fontId="41" fillId="0" borderId="0" xfId="56" applyFont="1" applyFill="1" applyAlignment="1">
      <alignment horizontal="center" vertical="center" wrapText="1"/>
    </xf>
    <xf numFmtId="4" fontId="2" fillId="24" borderId="10" xfId="52" applyNumberFormat="1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14" fontId="24" fillId="24" borderId="26" xfId="52" applyNumberFormat="1" applyFont="1" applyFill="1" applyBorder="1" applyAlignment="1">
      <alignment horizontal="center" vertical="center" wrapText="1"/>
      <protection/>
    </xf>
    <xf numFmtId="4" fontId="2" fillId="24" borderId="27" xfId="52" applyNumberFormat="1" applyFont="1" applyFill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14" fontId="24" fillId="24" borderId="28" xfId="52" applyNumberFormat="1" applyFont="1" applyFill="1" applyBorder="1" applyAlignment="1">
      <alignment horizontal="center" vertical="center" wrapText="1"/>
      <protection/>
    </xf>
    <xf numFmtId="0" fontId="24" fillId="24" borderId="28" xfId="52" applyFont="1" applyFill="1" applyBorder="1" applyAlignment="1">
      <alignment horizontal="center" vertical="center" wrapText="1"/>
      <protection/>
    </xf>
    <xf numFmtId="0" fontId="24" fillId="24" borderId="29" xfId="52" applyFont="1" applyFill="1" applyBorder="1" applyAlignment="1">
      <alignment horizontal="center" vertical="center" wrapText="1"/>
      <protection/>
    </xf>
    <xf numFmtId="4" fontId="2" fillId="24" borderId="30" xfId="52" applyNumberFormat="1" applyFont="1" applyFill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  <xf numFmtId="14" fontId="24" fillId="0" borderId="28" xfId="52" applyNumberFormat="1" applyFont="1" applyBorder="1" applyAlignment="1">
      <alignment horizontal="center" vertical="center"/>
      <protection/>
    </xf>
    <xf numFmtId="14" fontId="24" fillId="0" borderId="26" xfId="52" applyNumberFormat="1" applyFont="1" applyBorder="1" applyAlignment="1">
      <alignment horizontal="center" vertical="center"/>
      <protection/>
    </xf>
    <xf numFmtId="14" fontId="23" fillId="0" borderId="27" xfId="52" applyNumberFormat="1" applyFont="1" applyBorder="1" applyAlignment="1">
      <alignment horizontal="center" vertical="center"/>
      <protection/>
    </xf>
    <xf numFmtId="0" fontId="25" fillId="0" borderId="31" xfId="52" applyFont="1" applyBorder="1" applyAlignment="1">
      <alignment horizontal="center" vertical="center"/>
      <protection/>
    </xf>
    <xf numFmtId="0" fontId="34" fillId="0" borderId="32" xfId="52" applyFont="1" applyBorder="1" applyAlignment="1">
      <alignment horizontal="center" vertical="center"/>
      <protection/>
    </xf>
    <xf numFmtId="0" fontId="25" fillId="0" borderId="33" xfId="52" applyFont="1" applyBorder="1" applyAlignment="1">
      <alignment horizontal="center" vertical="center"/>
      <protection/>
    </xf>
    <xf numFmtId="4" fontId="2" fillId="24" borderId="22" xfId="52" applyNumberFormat="1" applyFont="1" applyFill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4" fillId="0" borderId="34" xfId="52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24" fillId="24" borderId="35" xfId="52" applyFont="1" applyFill="1" applyBorder="1" applyAlignment="1">
      <alignment horizontal="center" vertical="center" wrapText="1"/>
      <protection/>
    </xf>
    <xf numFmtId="4" fontId="2" fillId="24" borderId="36" xfId="52" applyNumberFormat="1" applyFont="1" applyFill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 wrapText="1"/>
      <protection/>
    </xf>
    <xf numFmtId="4" fontId="25" fillId="0" borderId="27" xfId="52" applyNumberFormat="1" applyFont="1" applyBorder="1" applyAlignment="1">
      <alignment horizontal="center" vertical="center" wrapText="1"/>
      <protection/>
    </xf>
    <xf numFmtId="4" fontId="25" fillId="0" borderId="10" xfId="52" applyNumberFormat="1" applyFont="1" applyBorder="1" applyAlignment="1">
      <alignment horizontal="center" vertical="center" wrapText="1"/>
      <protection/>
    </xf>
    <xf numFmtId="4" fontId="25" fillId="0" borderId="22" xfId="52" applyNumberFormat="1" applyFont="1" applyBorder="1" applyAlignment="1">
      <alignment horizontal="center" vertical="center" wrapText="1"/>
      <protection/>
    </xf>
    <xf numFmtId="4" fontId="25" fillId="0" borderId="30" xfId="52" applyNumberFormat="1" applyFont="1" applyBorder="1" applyAlignment="1">
      <alignment horizontal="center" vertical="center" wrapText="1"/>
      <protection/>
    </xf>
    <xf numFmtId="4" fontId="25" fillId="0" borderId="36" xfId="52" applyNumberFormat="1" applyFont="1" applyBorder="1" applyAlignment="1">
      <alignment horizontal="center" vertical="center" wrapText="1"/>
      <protection/>
    </xf>
    <xf numFmtId="14" fontId="37" fillId="0" borderId="37" xfId="52" applyNumberFormat="1" applyFont="1" applyBorder="1" applyAlignment="1">
      <alignment horizontal="center" vertical="center"/>
      <protection/>
    </xf>
    <xf numFmtId="4" fontId="37" fillId="0" borderId="38" xfId="52" applyNumberFormat="1" applyFont="1" applyBorder="1" applyAlignment="1">
      <alignment horizontal="center"/>
      <protection/>
    </xf>
    <xf numFmtId="14" fontId="37" fillId="0" borderId="38" xfId="52" applyNumberFormat="1" applyFont="1" applyBorder="1" applyAlignment="1">
      <alignment horizontal="center" vertical="center"/>
      <protection/>
    </xf>
    <xf numFmtId="14" fontId="37" fillId="0" borderId="11" xfId="52" applyNumberFormat="1" applyFont="1" applyBorder="1" applyAlignment="1">
      <alignment horizontal="center" vertical="center"/>
      <protection/>
    </xf>
    <xf numFmtId="0" fontId="44" fillId="0" borderId="0" xfId="52" applyFont="1">
      <alignment/>
      <protection/>
    </xf>
    <xf numFmtId="4" fontId="36" fillId="0" borderId="22" xfId="52" applyNumberFormat="1" applyFont="1" applyBorder="1" applyAlignment="1">
      <alignment horizontal="center" vertical="center" wrapText="1"/>
      <protection/>
    </xf>
    <xf numFmtId="4" fontId="36" fillId="0" borderId="24" xfId="52" applyNumberFormat="1" applyFont="1" applyBorder="1" applyAlignment="1">
      <alignment horizontal="center" vertical="center" wrapText="1"/>
      <protection/>
    </xf>
    <xf numFmtId="4" fontId="37" fillId="0" borderId="38" xfId="61" applyNumberFormat="1" applyFont="1" applyBorder="1" applyAlignment="1">
      <alignment horizontal="center" vertical="center" wrapText="1"/>
    </xf>
    <xf numFmtId="4" fontId="24" fillId="0" borderId="39" xfId="52" applyNumberFormat="1" applyFont="1" applyBorder="1" applyAlignment="1">
      <alignment horizontal="center" vertical="center" wrapText="1"/>
      <protection/>
    </xf>
    <xf numFmtId="4" fontId="24" fillId="0" borderId="40" xfId="52" applyNumberFormat="1" applyFont="1" applyBorder="1" applyAlignment="1">
      <alignment horizontal="center" vertical="center" wrapText="1"/>
      <protection/>
    </xf>
    <xf numFmtId="4" fontId="24" fillId="0" borderId="25" xfId="52" applyNumberFormat="1" applyFont="1" applyBorder="1" applyAlignment="1">
      <alignment horizontal="center" vertical="center" wrapText="1"/>
      <protection/>
    </xf>
    <xf numFmtId="4" fontId="24" fillId="0" borderId="41" xfId="52" applyNumberFormat="1" applyFont="1" applyBorder="1" applyAlignment="1">
      <alignment horizontal="center" vertical="center" wrapText="1"/>
      <protection/>
    </xf>
    <xf numFmtId="4" fontId="24" fillId="0" borderId="42" xfId="52" applyNumberFormat="1" applyFont="1" applyBorder="1" applyAlignment="1">
      <alignment horizontal="center" vertical="center" wrapText="1"/>
      <protection/>
    </xf>
    <xf numFmtId="209" fontId="37" fillId="0" borderId="38" xfId="52" applyNumberFormat="1" applyFont="1" applyBorder="1" applyAlignment="1">
      <alignment horizontal="center" vertical="center"/>
      <protection/>
    </xf>
    <xf numFmtId="0" fontId="25" fillId="0" borderId="20" xfId="52" applyFont="1" applyFill="1" applyBorder="1" applyAlignment="1">
      <alignment horizontal="center" vertical="center"/>
      <protection/>
    </xf>
    <xf numFmtId="0" fontId="37" fillId="0" borderId="16" xfId="52" applyFont="1" applyBorder="1">
      <alignment/>
      <protection/>
    </xf>
    <xf numFmtId="0" fontId="25" fillId="0" borderId="43" xfId="52" applyFont="1" applyFill="1" applyBorder="1" applyAlignment="1">
      <alignment horizontal="center" vertical="center"/>
      <protection/>
    </xf>
    <xf numFmtId="182" fontId="29" fillId="0" borderId="10" xfId="59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34" fillId="0" borderId="16" xfId="52" applyFont="1" applyBorder="1" applyAlignment="1">
      <alignment horizontal="center" vertical="center"/>
      <protection/>
    </xf>
    <xf numFmtId="0" fontId="25" fillId="0" borderId="33" xfId="52" applyFont="1" applyFill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 wrapText="1"/>
      <protection/>
    </xf>
    <xf numFmtId="0" fontId="30" fillId="0" borderId="0" xfId="52" applyFont="1" applyAlignment="1">
      <alignment/>
      <protection/>
    </xf>
    <xf numFmtId="0" fontId="30" fillId="0" borderId="44" xfId="52" applyFont="1" applyBorder="1" applyAlignment="1">
      <alignment horizontal="center"/>
      <protection/>
    </xf>
    <xf numFmtId="210" fontId="30" fillId="0" borderId="44" xfId="52" applyNumberFormat="1" applyFont="1" applyBorder="1" applyAlignment="1">
      <alignment horizontal="center"/>
      <protection/>
    </xf>
    <xf numFmtId="0" fontId="30" fillId="0" borderId="0" xfId="52" applyFont="1" applyAlignment="1">
      <alignment horizontal="left"/>
      <protection/>
    </xf>
    <xf numFmtId="0" fontId="24" fillId="0" borderId="0" xfId="52" applyFont="1" applyAlignment="1">
      <alignment horizontal="right" vertical="top" wrapText="1"/>
      <protection/>
    </xf>
    <xf numFmtId="0" fontId="24" fillId="0" borderId="0" xfId="52" applyFont="1" applyAlignment="1">
      <alignment horizontal="right" vertical="top"/>
      <protection/>
    </xf>
    <xf numFmtId="0" fontId="30" fillId="0" borderId="0" xfId="52" applyFont="1" applyAlignment="1">
      <alignment horizontal="center"/>
      <protection/>
    </xf>
    <xf numFmtId="0" fontId="31" fillId="0" borderId="0" xfId="52" applyFont="1" applyAlignment="1">
      <alignment horizontal="center" wrapText="1"/>
      <protection/>
    </xf>
    <xf numFmtId="0" fontId="30" fillId="0" borderId="0" xfId="52" applyFont="1" applyAlignment="1">
      <alignment horizontal="left" vertical="center" wrapText="1"/>
      <protection/>
    </xf>
    <xf numFmtId="0" fontId="0" fillId="0" borderId="0" xfId="0" applyAlignment="1">
      <alignment/>
    </xf>
    <xf numFmtId="0" fontId="29" fillId="0" borderId="45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29" fillId="0" borderId="47" xfId="52" applyFont="1" applyBorder="1" applyAlignment="1">
      <alignment horizontal="center" vertical="center" wrapText="1"/>
      <protection/>
    </xf>
    <xf numFmtId="0" fontId="42" fillId="0" borderId="32" xfId="52" applyFont="1" applyBorder="1" applyAlignment="1">
      <alignment horizontal="center" vertical="center" wrapText="1"/>
      <protection/>
    </xf>
    <xf numFmtId="0" fontId="43" fillId="0" borderId="32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3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3" fillId="0" borderId="5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" fontId="38" fillId="0" borderId="44" xfId="0" applyNumberFormat="1" applyFont="1" applyFill="1" applyBorder="1" applyAlignment="1">
      <alignment horizontal="center" vertical="center" wrapText="1"/>
    </xf>
    <xf numFmtId="173" fontId="38" fillId="0" borderId="0" xfId="0" applyNumberFormat="1" applyFont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4" fontId="2" fillId="0" borderId="44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20" fillId="0" borderId="52" xfId="0" applyNumberFormat="1" applyFont="1" applyFill="1" applyBorder="1" applyAlignment="1">
      <alignment horizontal="center" vertical="center" wrapText="1"/>
    </xf>
    <xf numFmtId="4" fontId="20" fillId="0" borderId="53" xfId="0" applyNumberFormat="1" applyFont="1" applyFill="1" applyBorder="1" applyAlignment="1">
      <alignment horizontal="center" vertical="center" wrapText="1"/>
    </xf>
    <xf numFmtId="4" fontId="20" fillId="0" borderId="5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3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9" fillId="0" borderId="52" xfId="0" applyNumberFormat="1" applyFont="1" applyFill="1" applyBorder="1" applyAlignment="1">
      <alignment horizontal="center" vertical="center" wrapText="1"/>
    </xf>
    <xf numFmtId="4" fontId="29" fillId="0" borderId="53" xfId="0" applyNumberFormat="1" applyFont="1" applyFill="1" applyBorder="1" applyAlignment="1">
      <alignment horizontal="center" vertical="center" wrapText="1"/>
    </xf>
    <xf numFmtId="4" fontId="29" fillId="0" borderId="54" xfId="0" applyNumberFormat="1" applyFont="1" applyFill="1" applyBorder="1" applyAlignment="1">
      <alignment horizontal="center" vertical="center" wrapText="1"/>
    </xf>
    <xf numFmtId="0" fontId="32" fillId="0" borderId="0" xfId="52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4 к Соглашению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Приложение 4 к Соглашению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2"/>
  <sheetViews>
    <sheetView view="pageBreakPreview" zoomScaleNormal="80" zoomScaleSheetLayoutView="100" workbookViewId="0" topLeftCell="B4">
      <selection activeCell="I9" sqref="I9"/>
    </sheetView>
  </sheetViews>
  <sheetFormatPr defaultColWidth="9.140625" defaultRowHeight="12.75"/>
  <cols>
    <col min="1" max="1" width="3.00390625" style="11" hidden="1" customWidth="1"/>
    <col min="2" max="2" width="5.28125" style="11" customWidth="1"/>
    <col min="3" max="3" width="34.28125" style="11" customWidth="1"/>
    <col min="4" max="4" width="17.57421875" style="11" customWidth="1"/>
    <col min="5" max="5" width="18.57421875" style="11" customWidth="1"/>
    <col min="6" max="6" width="14.7109375" style="11" customWidth="1"/>
    <col min="7" max="7" width="12.57421875" style="11" customWidth="1"/>
    <col min="8" max="8" width="16.421875" style="11" customWidth="1"/>
    <col min="9" max="9" width="15.421875" style="11" customWidth="1"/>
    <col min="10" max="10" width="35.421875" style="11" customWidth="1"/>
    <col min="11" max="16384" width="9.140625" style="11" customWidth="1"/>
  </cols>
  <sheetData>
    <row r="1" spans="2:10" ht="15">
      <c r="B1" s="13"/>
      <c r="C1" s="13"/>
      <c r="D1" s="13"/>
      <c r="E1" s="13"/>
      <c r="G1" s="13"/>
      <c r="H1" s="12"/>
      <c r="I1" s="130" t="s">
        <v>40</v>
      </c>
      <c r="J1" s="131"/>
    </row>
    <row r="2" spans="2:10" ht="12" customHeight="1">
      <c r="B2" s="13"/>
      <c r="C2" s="13"/>
      <c r="D2" s="13"/>
      <c r="E2" s="51"/>
      <c r="F2" s="52"/>
      <c r="G2" s="12"/>
      <c r="H2" s="12"/>
      <c r="I2" s="131"/>
      <c r="J2" s="131"/>
    </row>
    <row r="3" spans="2:10" ht="12" customHeight="1">
      <c r="B3" s="13"/>
      <c r="C3" s="13"/>
      <c r="D3" s="13"/>
      <c r="E3" s="51"/>
      <c r="F3" s="52"/>
      <c r="G3" s="12"/>
      <c r="H3" s="12"/>
      <c r="I3" s="131"/>
      <c r="J3" s="131"/>
    </row>
    <row r="4" spans="2:10" ht="30.75" customHeight="1">
      <c r="B4" s="133" t="s">
        <v>39</v>
      </c>
      <c r="C4" s="133"/>
      <c r="D4" s="133"/>
      <c r="E4" s="133"/>
      <c r="F4" s="133"/>
      <c r="G4" s="133"/>
      <c r="H4" s="133"/>
      <c r="I4" s="133"/>
      <c r="J4" s="133"/>
    </row>
    <row r="5" spans="2:10" ht="11.25" customHeight="1">
      <c r="B5" s="26"/>
      <c r="C5" s="132"/>
      <c r="D5" s="132"/>
      <c r="E5" s="132"/>
      <c r="F5" s="132"/>
      <c r="G5" s="132"/>
      <c r="H5" s="132"/>
      <c r="I5" s="132"/>
      <c r="J5" s="27"/>
    </row>
    <row r="6" spans="2:10" ht="13.5" customHeight="1">
      <c r="B6" s="26"/>
      <c r="C6" s="132" t="s">
        <v>48</v>
      </c>
      <c r="D6" s="132"/>
      <c r="E6" s="132"/>
      <c r="F6" s="132"/>
      <c r="G6" s="132"/>
      <c r="H6" s="132"/>
      <c r="I6" s="132"/>
      <c r="J6" s="135"/>
    </row>
    <row r="7" spans="2:9" ht="14.25" customHeight="1" thickBot="1">
      <c r="B7" s="13"/>
      <c r="C7" s="14"/>
      <c r="D7" s="13"/>
      <c r="E7" s="13"/>
      <c r="F7" s="13"/>
      <c r="G7" s="13"/>
      <c r="H7" s="13"/>
      <c r="I7" s="13"/>
    </row>
    <row r="8" spans="2:10" ht="60.75" thickBot="1">
      <c r="B8" s="40" t="s">
        <v>22</v>
      </c>
      <c r="C8" s="125" t="s">
        <v>23</v>
      </c>
      <c r="D8" s="37" t="s">
        <v>24</v>
      </c>
      <c r="E8" s="33" t="s">
        <v>25</v>
      </c>
      <c r="F8" s="33" t="s">
        <v>26</v>
      </c>
      <c r="G8" s="33" t="s">
        <v>24</v>
      </c>
      <c r="H8" s="34" t="s">
        <v>27</v>
      </c>
      <c r="I8" s="35" t="s">
        <v>28</v>
      </c>
      <c r="J8" s="36" t="s">
        <v>29</v>
      </c>
    </row>
    <row r="9" spans="2:10" s="15" customFormat="1" ht="12.75">
      <c r="B9" s="41">
        <v>1</v>
      </c>
      <c r="C9" s="149" t="s">
        <v>38</v>
      </c>
      <c r="D9" s="77" t="s">
        <v>49</v>
      </c>
      <c r="E9" s="78">
        <f>451567.53</f>
        <v>451567.53</v>
      </c>
      <c r="F9" s="98"/>
      <c r="G9" s="79"/>
      <c r="H9" s="98"/>
      <c r="I9" s="111">
        <f>977112.45</f>
        <v>977112.45</v>
      </c>
      <c r="J9" s="140" t="s">
        <v>47</v>
      </c>
    </row>
    <row r="10" spans="2:10" s="15" customFormat="1" ht="12.75">
      <c r="B10" s="42">
        <v>2</v>
      </c>
      <c r="C10" s="137"/>
      <c r="D10" s="80" t="s">
        <v>50</v>
      </c>
      <c r="E10" s="75">
        <f>408561.09</f>
        <v>408561.09</v>
      </c>
      <c r="F10" s="99"/>
      <c r="G10" s="76"/>
      <c r="H10" s="99"/>
      <c r="I10" s="112">
        <f>313080.48</f>
        <v>313080.48</v>
      </c>
      <c r="J10" s="141"/>
    </row>
    <row r="11" spans="2:10" s="15" customFormat="1" ht="12.75">
      <c r="B11" s="42">
        <v>3</v>
      </c>
      <c r="C11" s="137"/>
      <c r="D11" s="81"/>
      <c r="E11" s="75"/>
      <c r="F11" s="99"/>
      <c r="G11" s="76"/>
      <c r="H11" s="99"/>
      <c r="I11" s="112"/>
      <c r="J11" s="141"/>
    </row>
    <row r="12" spans="2:10" s="15" customFormat="1" ht="12.75">
      <c r="B12" s="42">
        <v>4</v>
      </c>
      <c r="C12" s="138"/>
      <c r="D12" s="81"/>
      <c r="E12" s="75"/>
      <c r="F12" s="99"/>
      <c r="G12" s="76"/>
      <c r="H12" s="99"/>
      <c r="I12" s="112"/>
      <c r="J12" s="142"/>
    </row>
    <row r="13" spans="2:10" s="15" customFormat="1" ht="12.75">
      <c r="B13" s="42">
        <v>5</v>
      </c>
      <c r="C13" s="138"/>
      <c r="D13" s="81"/>
      <c r="E13" s="75"/>
      <c r="F13" s="99"/>
      <c r="G13" s="76"/>
      <c r="H13" s="99"/>
      <c r="I13" s="112"/>
      <c r="J13" s="142"/>
    </row>
    <row r="14" spans="2:10" s="15" customFormat="1" ht="12.75">
      <c r="B14" s="42">
        <v>6</v>
      </c>
      <c r="C14" s="138"/>
      <c r="D14" s="81"/>
      <c r="E14" s="75"/>
      <c r="F14" s="99"/>
      <c r="G14" s="76"/>
      <c r="H14" s="99"/>
      <c r="I14" s="112"/>
      <c r="J14" s="142"/>
    </row>
    <row r="15" spans="2:10" s="15" customFormat="1" ht="12.75">
      <c r="B15" s="42">
        <v>7</v>
      </c>
      <c r="C15" s="138"/>
      <c r="D15" s="81"/>
      <c r="E15" s="75"/>
      <c r="F15" s="99"/>
      <c r="G15" s="76"/>
      <c r="H15" s="99"/>
      <c r="I15" s="112"/>
      <c r="J15" s="142"/>
    </row>
    <row r="16" spans="2:10" s="15" customFormat="1" ht="12.75">
      <c r="B16" s="90">
        <v>8</v>
      </c>
      <c r="C16" s="138"/>
      <c r="D16" s="81"/>
      <c r="E16" s="75"/>
      <c r="F16" s="99"/>
      <c r="G16" s="76"/>
      <c r="H16" s="99"/>
      <c r="I16" s="112"/>
      <c r="J16" s="142"/>
    </row>
    <row r="17" spans="2:10" s="15" customFormat="1" ht="13.5" thickBot="1">
      <c r="B17" s="88">
        <v>9</v>
      </c>
      <c r="C17" s="139"/>
      <c r="D17" s="93"/>
      <c r="E17" s="91"/>
      <c r="F17" s="100"/>
      <c r="G17" s="92"/>
      <c r="H17" s="100"/>
      <c r="I17" s="113"/>
      <c r="J17" s="143"/>
    </row>
    <row r="18" spans="2:10" s="15" customFormat="1" ht="14.25" thickBot="1">
      <c r="B18" s="89"/>
      <c r="C18" s="39" t="s">
        <v>30</v>
      </c>
      <c r="D18" s="61" t="s">
        <v>31</v>
      </c>
      <c r="E18" s="62">
        <f>E9+E10+E11+E12+E13+E14+E15+E16+E17</f>
        <v>860128.6200000001</v>
      </c>
      <c r="F18" s="109">
        <f>F9+F10+F11+F12+F13+F14+F15+F16+F17</f>
        <v>0</v>
      </c>
      <c r="G18" s="64" t="s">
        <v>31</v>
      </c>
      <c r="H18" s="109">
        <f>H9+H10+H11+H12+H13+H14+H15+H16+H17</f>
        <v>0</v>
      </c>
      <c r="I18" s="109">
        <f>I9+I10+I11+I12+I13+I14+I15+I16+I17</f>
        <v>1290192.93</v>
      </c>
      <c r="J18" s="69" t="s">
        <v>31</v>
      </c>
    </row>
    <row r="19" spans="2:10" s="15" customFormat="1" ht="12.75" customHeight="1">
      <c r="B19" s="41">
        <v>1</v>
      </c>
      <c r="C19" s="136" t="s">
        <v>38</v>
      </c>
      <c r="D19" s="77" t="s">
        <v>51</v>
      </c>
      <c r="E19" s="78">
        <f>724076.15</f>
        <v>724076.15</v>
      </c>
      <c r="F19" s="98"/>
      <c r="G19" s="79"/>
      <c r="H19" s="98"/>
      <c r="I19" s="111">
        <f>3620380.76</f>
        <v>3620380.76</v>
      </c>
      <c r="J19" s="140" t="s">
        <v>47</v>
      </c>
    </row>
    <row r="20" spans="2:10" s="15" customFormat="1" ht="12.75">
      <c r="B20" s="42">
        <v>2</v>
      </c>
      <c r="C20" s="137"/>
      <c r="D20" s="85"/>
      <c r="E20" s="75"/>
      <c r="F20" s="99"/>
      <c r="G20" s="76"/>
      <c r="H20" s="99"/>
      <c r="I20" s="112"/>
      <c r="J20" s="141"/>
    </row>
    <row r="21" spans="2:10" s="15" customFormat="1" ht="12.75">
      <c r="B21" s="42">
        <v>3</v>
      </c>
      <c r="C21" s="137"/>
      <c r="D21" s="81"/>
      <c r="E21" s="75"/>
      <c r="F21" s="99"/>
      <c r="G21" s="76"/>
      <c r="H21" s="99"/>
      <c r="I21" s="112"/>
      <c r="J21" s="141"/>
    </row>
    <row r="22" spans="2:10" s="15" customFormat="1" ht="12.75">
      <c r="B22" s="42">
        <v>4</v>
      </c>
      <c r="C22" s="138"/>
      <c r="D22" s="81"/>
      <c r="E22" s="75"/>
      <c r="F22" s="99"/>
      <c r="G22" s="76"/>
      <c r="H22" s="99"/>
      <c r="I22" s="112"/>
      <c r="J22" s="142"/>
    </row>
    <row r="23" spans="2:10" s="15" customFormat="1" ht="12.75">
      <c r="B23" s="42">
        <v>5</v>
      </c>
      <c r="C23" s="138"/>
      <c r="D23" s="81"/>
      <c r="E23" s="75"/>
      <c r="F23" s="99"/>
      <c r="G23" s="76"/>
      <c r="H23" s="99"/>
      <c r="I23" s="112"/>
      <c r="J23" s="142"/>
    </row>
    <row r="24" spans="2:10" s="15" customFormat="1" ht="12.75">
      <c r="B24" s="42">
        <v>6</v>
      </c>
      <c r="C24" s="138"/>
      <c r="D24" s="81"/>
      <c r="E24" s="75"/>
      <c r="F24" s="99"/>
      <c r="G24" s="76"/>
      <c r="H24" s="99"/>
      <c r="I24" s="112"/>
      <c r="J24" s="142"/>
    </row>
    <row r="25" spans="2:10" s="15" customFormat="1" ht="12.75">
      <c r="B25" s="42">
        <v>7</v>
      </c>
      <c r="C25" s="138"/>
      <c r="D25" s="81"/>
      <c r="E25" s="75"/>
      <c r="F25" s="99"/>
      <c r="G25" s="76"/>
      <c r="H25" s="99"/>
      <c r="I25" s="112"/>
      <c r="J25" s="142"/>
    </row>
    <row r="26" spans="2:10" s="15" customFormat="1" ht="13.5" thickBot="1">
      <c r="B26" s="88">
        <v>8</v>
      </c>
      <c r="C26" s="139"/>
      <c r="D26" s="82"/>
      <c r="E26" s="83"/>
      <c r="F26" s="101"/>
      <c r="G26" s="84"/>
      <c r="H26" s="101"/>
      <c r="I26" s="114"/>
      <c r="J26" s="143"/>
    </row>
    <row r="27" spans="2:10" s="15" customFormat="1" ht="18" customHeight="1" thickBot="1">
      <c r="B27" s="89"/>
      <c r="C27" s="43" t="s">
        <v>32</v>
      </c>
      <c r="D27" s="61" t="s">
        <v>31</v>
      </c>
      <c r="E27" s="62">
        <f>E19+E20+E21+E22+E23+E24+E25+E26</f>
        <v>724076.15</v>
      </c>
      <c r="F27" s="109">
        <f>F19+F20+F21+F22+F23+F24+F25+F26</f>
        <v>0</v>
      </c>
      <c r="G27" s="64" t="s">
        <v>31</v>
      </c>
      <c r="H27" s="109">
        <f>H19+H20+H21+H22+H23+H24+H25+H26</f>
        <v>0</v>
      </c>
      <c r="I27" s="109">
        <f>I19+I20+I21+I22+I23+I24+I25+I26</f>
        <v>3620380.76</v>
      </c>
      <c r="J27" s="31" t="s">
        <v>31</v>
      </c>
    </row>
    <row r="28" spans="2:10" s="15" customFormat="1" ht="15" customHeight="1">
      <c r="B28" s="41">
        <v>1</v>
      </c>
      <c r="C28" s="136" t="s">
        <v>38</v>
      </c>
      <c r="D28" s="86" t="s">
        <v>52</v>
      </c>
      <c r="E28" s="78">
        <f>1086114.23</f>
        <v>1086114.23</v>
      </c>
      <c r="F28" s="98"/>
      <c r="G28" s="87"/>
      <c r="H28" s="98"/>
      <c r="I28" s="111"/>
      <c r="J28" s="140" t="s">
        <v>47</v>
      </c>
    </row>
    <row r="29" spans="2:10" s="15" customFormat="1" ht="12.75">
      <c r="B29" s="42">
        <v>2</v>
      </c>
      <c r="C29" s="137"/>
      <c r="D29" s="85"/>
      <c r="E29" s="75"/>
      <c r="F29" s="99"/>
      <c r="G29" s="76"/>
      <c r="H29" s="99"/>
      <c r="I29" s="112"/>
      <c r="J29" s="141"/>
    </row>
    <row r="30" spans="2:10" s="15" customFormat="1" ht="12.75">
      <c r="B30" s="42">
        <v>3</v>
      </c>
      <c r="C30" s="137"/>
      <c r="D30" s="81"/>
      <c r="E30" s="75"/>
      <c r="F30" s="99"/>
      <c r="G30" s="76"/>
      <c r="H30" s="99"/>
      <c r="I30" s="112"/>
      <c r="J30" s="141"/>
    </row>
    <row r="31" spans="2:10" s="15" customFormat="1" ht="12.75">
      <c r="B31" s="42">
        <v>4</v>
      </c>
      <c r="C31" s="138"/>
      <c r="D31" s="81"/>
      <c r="E31" s="75"/>
      <c r="F31" s="99"/>
      <c r="G31" s="76"/>
      <c r="H31" s="99"/>
      <c r="I31" s="112"/>
      <c r="J31" s="142"/>
    </row>
    <row r="32" spans="2:10" s="15" customFormat="1" ht="12.75">
      <c r="B32" s="42">
        <v>5</v>
      </c>
      <c r="C32" s="138"/>
      <c r="D32" s="81"/>
      <c r="E32" s="75"/>
      <c r="F32" s="99"/>
      <c r="G32" s="76"/>
      <c r="H32" s="99"/>
      <c r="I32" s="112"/>
      <c r="J32" s="142"/>
    </row>
    <row r="33" spans="2:10" s="15" customFormat="1" ht="12.75">
      <c r="B33" s="42">
        <v>6</v>
      </c>
      <c r="C33" s="138"/>
      <c r="D33" s="81"/>
      <c r="E33" s="75"/>
      <c r="F33" s="99"/>
      <c r="G33" s="76"/>
      <c r="H33" s="99"/>
      <c r="I33" s="112"/>
      <c r="J33" s="142"/>
    </row>
    <row r="34" spans="2:10" s="15" customFormat="1" ht="12.75">
      <c r="B34" s="42">
        <v>7</v>
      </c>
      <c r="C34" s="138"/>
      <c r="D34" s="81"/>
      <c r="E34" s="75"/>
      <c r="F34" s="99"/>
      <c r="G34" s="76"/>
      <c r="H34" s="99"/>
      <c r="I34" s="112"/>
      <c r="J34" s="142"/>
    </row>
    <row r="35" spans="2:10" s="15" customFormat="1" ht="13.5" thickBot="1">
      <c r="B35" s="88">
        <v>8</v>
      </c>
      <c r="C35" s="139"/>
      <c r="D35" s="82"/>
      <c r="E35" s="83"/>
      <c r="F35" s="101"/>
      <c r="G35" s="84"/>
      <c r="H35" s="101"/>
      <c r="I35" s="114"/>
      <c r="J35" s="143"/>
    </row>
    <row r="36" spans="2:10" s="15" customFormat="1" ht="14.25" thickBot="1">
      <c r="B36" s="123"/>
      <c r="C36" s="43" t="s">
        <v>33</v>
      </c>
      <c r="D36" s="61" t="s">
        <v>31</v>
      </c>
      <c r="E36" s="62">
        <f>E28+E29+E30+E31+E32+E33+E34+E35</f>
        <v>1086114.23</v>
      </c>
      <c r="F36" s="109">
        <f>F28+F29+F30+F31+F32+F33+F34+F35</f>
        <v>0</v>
      </c>
      <c r="G36" s="64" t="s">
        <v>31</v>
      </c>
      <c r="H36" s="109">
        <f>H28+H29+H30+H31+H32+H33+H34+H35</f>
        <v>0</v>
      </c>
      <c r="I36" s="109">
        <f>I28+I29+I30+I31+I32+I33+I34+I35</f>
        <v>0</v>
      </c>
      <c r="J36" s="69" t="s">
        <v>31</v>
      </c>
    </row>
    <row r="37" spans="2:10" s="15" customFormat="1" ht="12.75" customHeight="1">
      <c r="B37" s="119">
        <v>1</v>
      </c>
      <c r="C37" s="144" t="s">
        <v>38</v>
      </c>
      <c r="D37" s="86" t="s">
        <v>53</v>
      </c>
      <c r="E37" s="78">
        <f>42562.56</f>
        <v>42562.56</v>
      </c>
      <c r="F37" s="98"/>
      <c r="G37" s="79"/>
      <c r="H37" s="98"/>
      <c r="I37" s="111"/>
      <c r="J37" s="140" t="s">
        <v>47</v>
      </c>
    </row>
    <row r="38" spans="2:10" s="15" customFormat="1" ht="12.75">
      <c r="B38" s="117">
        <v>2</v>
      </c>
      <c r="C38" s="145"/>
      <c r="D38" s="85" t="s">
        <v>54</v>
      </c>
      <c r="E38" s="75">
        <f>223376.44</f>
        <v>223376.44</v>
      </c>
      <c r="F38" s="99"/>
      <c r="G38" s="76"/>
      <c r="H38" s="99"/>
      <c r="I38" s="112"/>
      <c r="J38" s="141"/>
    </row>
    <row r="39" spans="2:10" s="15" customFormat="1" ht="12.75">
      <c r="B39" s="117">
        <v>3</v>
      </c>
      <c r="C39" s="145"/>
      <c r="D39" s="81"/>
      <c r="E39" s="75"/>
      <c r="F39" s="99"/>
      <c r="G39" s="76"/>
      <c r="H39" s="99"/>
      <c r="I39" s="112"/>
      <c r="J39" s="141"/>
    </row>
    <row r="40" spans="2:10" s="15" customFormat="1" ht="12.75">
      <c r="B40" s="117">
        <v>4</v>
      </c>
      <c r="C40" s="146"/>
      <c r="D40" s="81"/>
      <c r="E40" s="75"/>
      <c r="F40" s="99"/>
      <c r="G40" s="76"/>
      <c r="H40" s="99"/>
      <c r="I40" s="112"/>
      <c r="J40" s="142"/>
    </row>
    <row r="41" spans="2:10" s="15" customFormat="1" ht="12.75">
      <c r="B41" s="117">
        <v>5</v>
      </c>
      <c r="C41" s="146"/>
      <c r="D41" s="81"/>
      <c r="E41" s="75"/>
      <c r="F41" s="99"/>
      <c r="G41" s="76"/>
      <c r="H41" s="99"/>
      <c r="I41" s="112"/>
      <c r="J41" s="142"/>
    </row>
    <row r="42" spans="2:10" s="15" customFormat="1" ht="12.75">
      <c r="B42" s="117">
        <v>6</v>
      </c>
      <c r="C42" s="146"/>
      <c r="D42" s="81"/>
      <c r="E42" s="75"/>
      <c r="F42" s="99"/>
      <c r="G42" s="76"/>
      <c r="H42" s="99"/>
      <c r="I42" s="112"/>
      <c r="J42" s="142"/>
    </row>
    <row r="43" spans="2:10" s="15" customFormat="1" ht="12.75">
      <c r="B43" s="117">
        <v>7</v>
      </c>
      <c r="C43" s="146"/>
      <c r="D43" s="81"/>
      <c r="E43" s="75"/>
      <c r="F43" s="99"/>
      <c r="G43" s="76"/>
      <c r="H43" s="99"/>
      <c r="I43" s="112"/>
      <c r="J43" s="148"/>
    </row>
    <row r="44" spans="2:10" s="15" customFormat="1" ht="12.75">
      <c r="B44" s="117">
        <v>8</v>
      </c>
      <c r="C44" s="146"/>
      <c r="D44" s="81"/>
      <c r="E44" s="75"/>
      <c r="F44" s="99"/>
      <c r="G44" s="76"/>
      <c r="H44" s="99"/>
      <c r="I44" s="112"/>
      <c r="J44" s="148"/>
    </row>
    <row r="45" spans="2:10" s="15" customFormat="1" ht="13.5" thickBot="1">
      <c r="B45" s="117">
        <v>9</v>
      </c>
      <c r="C45" s="146"/>
      <c r="D45" s="82"/>
      <c r="E45" s="83"/>
      <c r="F45" s="101"/>
      <c r="G45" s="84"/>
      <c r="H45" s="101"/>
      <c r="I45" s="114"/>
      <c r="J45" s="148"/>
    </row>
    <row r="46" spans="2:10" s="15" customFormat="1" ht="13.5" hidden="1" thickBot="1">
      <c r="B46" s="117">
        <v>9</v>
      </c>
      <c r="C46" s="146"/>
      <c r="D46" s="95"/>
      <c r="E46" s="96"/>
      <c r="F46" s="102"/>
      <c r="G46" s="97"/>
      <c r="H46" s="102"/>
      <c r="I46" s="115"/>
      <c r="J46" s="148"/>
    </row>
    <row r="47" spans="2:10" s="15" customFormat="1" ht="13.5" hidden="1" thickBot="1">
      <c r="B47" s="117">
        <v>9</v>
      </c>
      <c r="C47" s="146"/>
      <c r="D47" s="81"/>
      <c r="E47" s="75"/>
      <c r="F47" s="99"/>
      <c r="G47" s="76"/>
      <c r="H47" s="99"/>
      <c r="I47" s="112"/>
      <c r="J47" s="148"/>
    </row>
    <row r="48" spans="2:10" s="15" customFormat="1" ht="13.5" hidden="1" thickBot="1">
      <c r="B48" s="117">
        <v>9</v>
      </c>
      <c r="C48" s="146"/>
      <c r="D48" s="81"/>
      <c r="E48" s="75"/>
      <c r="F48" s="99"/>
      <c r="G48" s="76"/>
      <c r="H48" s="99"/>
      <c r="I48" s="112"/>
      <c r="J48" s="148"/>
    </row>
    <row r="49" spans="2:10" s="15" customFormat="1" ht="13.5" hidden="1" thickBot="1">
      <c r="B49" s="124">
        <v>9</v>
      </c>
      <c r="C49" s="147"/>
      <c r="D49" s="93"/>
      <c r="E49" s="91"/>
      <c r="F49" s="100"/>
      <c r="G49" s="92"/>
      <c r="H49" s="100"/>
      <c r="I49" s="113"/>
      <c r="J49" s="143"/>
    </row>
    <row r="50" spans="2:10" s="15" customFormat="1" ht="31.5" customHeight="1" thickBot="1">
      <c r="B50" s="123"/>
      <c r="C50" s="43" t="s">
        <v>34</v>
      </c>
      <c r="D50" s="59" t="s">
        <v>31</v>
      </c>
      <c r="E50" s="60">
        <f>E37+E38+E39+E40+E41+E42+E43+E44+E45+E46+E47+E48+E49</f>
        <v>265939</v>
      </c>
      <c r="F50" s="108">
        <f>F37+F38+F39+F40+F41+F42+F43+F44+F45+F46+F47+F48+F49</f>
        <v>0</v>
      </c>
      <c r="G50" s="63" t="s">
        <v>31</v>
      </c>
      <c r="H50" s="108">
        <f>H37+H38+H39+H40+H41+H42+H43+H44+H45</f>
        <v>0</v>
      </c>
      <c r="I50" s="108">
        <f>I37+I38+I39+I40+I41+I42+I43+I44+I45</f>
        <v>0</v>
      </c>
      <c r="J50" s="31" t="s">
        <v>31</v>
      </c>
    </row>
    <row r="51" spans="2:10" s="107" customFormat="1" ht="15.75" thickBot="1">
      <c r="B51" s="118"/>
      <c r="C51" s="38" t="s">
        <v>35</v>
      </c>
      <c r="D51" s="103" t="s">
        <v>31</v>
      </c>
      <c r="E51" s="116">
        <f>E18+E27+E36+E50</f>
        <v>2936258</v>
      </c>
      <c r="F51" s="104">
        <f>F18+F27+F36+F50</f>
        <v>0</v>
      </c>
      <c r="G51" s="105" t="s">
        <v>31</v>
      </c>
      <c r="H51" s="104">
        <f>H18+H27+H36+H50</f>
        <v>0</v>
      </c>
      <c r="I51" s="110">
        <f>I18+I27+I36+I50</f>
        <v>4910573.6899999995</v>
      </c>
      <c r="J51" s="106" t="s">
        <v>31</v>
      </c>
    </row>
    <row r="52" spans="2:10" ht="18" customHeight="1">
      <c r="B52" s="16"/>
      <c r="C52" s="18"/>
      <c r="D52" s="17"/>
      <c r="E52" s="19"/>
      <c r="F52" s="16"/>
      <c r="G52" s="17"/>
      <c r="H52" s="16"/>
      <c r="I52" s="20"/>
      <c r="J52" s="17"/>
    </row>
    <row r="53" spans="2:10" s="27" customFormat="1" ht="52.5" customHeight="1">
      <c r="B53" s="134" t="s">
        <v>55</v>
      </c>
      <c r="C53" s="134"/>
      <c r="D53" s="134"/>
      <c r="E53" s="134"/>
      <c r="F53" s="28"/>
      <c r="G53" s="58"/>
      <c r="H53" s="127"/>
      <c r="I53" s="127"/>
      <c r="J53" s="28" t="s">
        <v>56</v>
      </c>
    </row>
    <row r="54" spans="2:10" s="27" customFormat="1" ht="14.25" customHeight="1">
      <c r="B54" s="30"/>
      <c r="C54" s="30"/>
      <c r="D54" s="30"/>
      <c r="E54" s="29"/>
      <c r="F54" s="28"/>
      <c r="G54" s="32"/>
      <c r="H54" s="32"/>
      <c r="J54" s="54"/>
    </row>
    <row r="55" spans="2:10" s="27" customFormat="1" ht="35.25" customHeight="1">
      <c r="B55" s="129" t="s">
        <v>36</v>
      </c>
      <c r="C55" s="129"/>
      <c r="D55" s="129"/>
      <c r="E55" s="129"/>
      <c r="F55" s="28"/>
      <c r="G55" s="32"/>
      <c r="H55" s="128"/>
      <c r="I55" s="128"/>
      <c r="J55" s="126" t="s">
        <v>37</v>
      </c>
    </row>
    <row r="56" spans="2:10" ht="30.75" customHeight="1">
      <c r="B56" s="27"/>
      <c r="C56" s="170" t="s">
        <v>57</v>
      </c>
      <c r="D56" s="170"/>
      <c r="E56" s="170"/>
      <c r="F56" s="170"/>
      <c r="G56" s="170"/>
      <c r="H56" s="170"/>
      <c r="I56" s="170"/>
      <c r="J56" s="170"/>
    </row>
    <row r="57" s="53" customFormat="1" ht="15"/>
    <row r="58" spans="2:11" ht="12" customHeight="1">
      <c r="B58" s="21"/>
      <c r="C58" s="25" t="s">
        <v>46</v>
      </c>
      <c r="D58" s="21"/>
      <c r="E58" s="21"/>
      <c r="F58" s="21"/>
      <c r="G58" s="21"/>
      <c r="H58" s="21"/>
      <c r="K58" s="22"/>
    </row>
    <row r="59" spans="2:10" ht="14.25" customHeight="1">
      <c r="B59" s="21"/>
      <c r="C59" s="21"/>
      <c r="D59" s="21"/>
      <c r="E59" s="21"/>
      <c r="F59" s="21"/>
      <c r="G59" s="21"/>
      <c r="H59" s="21"/>
      <c r="I59" s="21"/>
      <c r="J59" s="21"/>
    </row>
    <row r="60" spans="2:15" ht="14.25" customHeight="1">
      <c r="B60" s="21"/>
      <c r="C60" s="21"/>
      <c r="D60" s="21"/>
      <c r="J60" s="21"/>
      <c r="K60" s="23"/>
      <c r="L60" s="23"/>
      <c r="M60" s="23"/>
      <c r="N60" s="23"/>
      <c r="O60" s="23"/>
    </row>
    <row r="61" spans="10:15" ht="15">
      <c r="J61" s="21"/>
      <c r="K61" s="21"/>
      <c r="L61" s="21"/>
      <c r="M61" s="21"/>
      <c r="N61" s="21"/>
      <c r="O61" s="21"/>
    </row>
    <row r="62" spans="10:15" ht="15">
      <c r="J62" s="21"/>
      <c r="K62" s="21"/>
      <c r="L62" s="21"/>
      <c r="M62" s="21"/>
      <c r="N62" s="21"/>
      <c r="O62" s="21"/>
    </row>
    <row r="63" ht="15">
      <c r="J63" s="21"/>
    </row>
    <row r="64" ht="15">
      <c r="J64" s="21"/>
    </row>
    <row r="65" ht="15">
      <c r="J65" s="21"/>
    </row>
    <row r="66" ht="15">
      <c r="J66" s="21"/>
    </row>
    <row r="67" ht="14.25" customHeight="1">
      <c r="J67" s="23"/>
    </row>
    <row r="68" ht="15" hidden="1">
      <c r="J68" s="23"/>
    </row>
    <row r="69" ht="168" customHeight="1">
      <c r="J69" s="23"/>
    </row>
    <row r="70" ht="15" hidden="1">
      <c r="J70" s="23"/>
    </row>
    <row r="71" ht="15" hidden="1">
      <c r="J71" s="21"/>
    </row>
    <row r="72" ht="15" hidden="1">
      <c r="J72" s="21"/>
    </row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</sheetData>
  <sheetProtection/>
  <mergeCells count="17">
    <mergeCell ref="C56:J56"/>
    <mergeCell ref="C37:C49"/>
    <mergeCell ref="J37:J49"/>
    <mergeCell ref="C9:C17"/>
    <mergeCell ref="J9:J17"/>
    <mergeCell ref="C19:C26"/>
    <mergeCell ref="J19:J26"/>
    <mergeCell ref="H53:I53"/>
    <mergeCell ref="H55:I55"/>
    <mergeCell ref="B55:E55"/>
    <mergeCell ref="I1:J3"/>
    <mergeCell ref="C5:I5"/>
    <mergeCell ref="B4:J4"/>
    <mergeCell ref="B53:E53"/>
    <mergeCell ref="C6:J6"/>
    <mergeCell ref="C28:C35"/>
    <mergeCell ref="J28:J35"/>
  </mergeCells>
  <printOptions horizontalCentered="1"/>
  <pageMargins left="0.5905511811023623" right="0.3937007874015748" top="0.3937007874015748" bottom="0.3937007874015748" header="0.15748031496062992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workbookViewId="0" topLeftCell="A1">
      <selection activeCell="A16" sqref="A16:E16"/>
    </sheetView>
  </sheetViews>
  <sheetFormatPr defaultColWidth="9.140625" defaultRowHeight="12.75"/>
  <cols>
    <col min="1" max="1" width="16.8515625" style="2" customWidth="1"/>
    <col min="2" max="2" width="9.7109375" style="2" customWidth="1"/>
    <col min="3" max="3" width="9.57421875" style="2" customWidth="1"/>
    <col min="4" max="4" width="10.7109375" style="2" customWidth="1"/>
    <col min="5" max="5" width="7.140625" style="2" customWidth="1"/>
    <col min="6" max="6" width="7.57421875" style="2" customWidth="1"/>
    <col min="7" max="7" width="8.00390625" style="2" customWidth="1"/>
    <col min="8" max="8" width="9.28125" style="3" customWidth="1"/>
    <col min="9" max="9" width="8.8515625" style="3" customWidth="1"/>
    <col min="10" max="10" width="8.28125" style="3" customWidth="1"/>
    <col min="11" max="11" width="9.00390625" style="3" customWidth="1"/>
    <col min="12" max="12" width="8.28125" style="3" customWidth="1"/>
    <col min="13" max="13" width="7.7109375" style="3" customWidth="1"/>
    <col min="14" max="14" width="9.7109375" style="5" customWidth="1"/>
    <col min="15" max="15" width="13.00390625" style="2" customWidth="1"/>
    <col min="16" max="16" width="13.140625" style="2" bestFit="1" customWidth="1"/>
    <col min="17" max="17" width="12.140625" style="2" bestFit="1" customWidth="1"/>
    <col min="18" max="18" width="12.140625" style="4" bestFit="1" customWidth="1"/>
    <col min="19" max="19" width="8.00390625" style="4" customWidth="1"/>
    <col min="20" max="16384" width="9.140625" style="4" customWidth="1"/>
  </cols>
  <sheetData>
    <row r="1" spans="1:19" ht="12.75" customHeight="1">
      <c r="A1" s="154" t="s">
        <v>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4:19" ht="12.75">
      <c r="N2" s="154" t="s">
        <v>41</v>
      </c>
      <c r="O2" s="154"/>
      <c r="P2" s="154"/>
      <c r="Q2" s="154"/>
      <c r="R2" s="159"/>
      <c r="S2" s="159"/>
    </row>
    <row r="3" spans="14:19" ht="15" customHeight="1">
      <c r="N3" s="154" t="s">
        <v>42</v>
      </c>
      <c r="O3" s="154"/>
      <c r="P3" s="154"/>
      <c r="Q3" s="154"/>
      <c r="R3" s="159"/>
      <c r="S3" s="159"/>
    </row>
    <row r="4" spans="1:19" ht="60.75" customHeight="1">
      <c r="A4" s="163" t="s">
        <v>43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4"/>
      <c r="S4" s="164"/>
    </row>
    <row r="5" spans="1:17" ht="15.75" customHeight="1">
      <c r="A5" s="1"/>
      <c r="B5" s="1"/>
      <c r="C5" s="1"/>
      <c r="D5" s="1"/>
      <c r="E5" s="1"/>
      <c r="F5" s="1"/>
      <c r="G5" s="163" t="s">
        <v>58</v>
      </c>
      <c r="H5" s="163"/>
      <c r="I5" s="163"/>
      <c r="J5" s="163"/>
      <c r="K5" s="164"/>
      <c r="L5" s="164"/>
      <c r="M5" s="1"/>
      <c r="N5" s="1"/>
      <c r="O5" s="1"/>
      <c r="P5" s="1"/>
      <c r="Q5" s="1"/>
    </row>
    <row r="6" spans="18:19" ht="12" customHeight="1">
      <c r="R6" s="156" t="s">
        <v>9</v>
      </c>
      <c r="S6" s="156"/>
    </row>
    <row r="7" spans="1:19" s="10" customFormat="1" ht="13.5" customHeight="1">
      <c r="A7" s="166" t="s">
        <v>18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0" t="s">
        <v>19</v>
      </c>
      <c r="O7" s="161"/>
      <c r="P7" s="161"/>
      <c r="Q7" s="161"/>
      <c r="R7" s="161"/>
      <c r="S7" s="162"/>
    </row>
    <row r="8" spans="1:19" s="49" customFormat="1" ht="10.5" customHeight="1">
      <c r="A8" s="120" t="s">
        <v>7</v>
      </c>
      <c r="B8" s="120" t="s">
        <v>14</v>
      </c>
      <c r="C8" s="120" t="s">
        <v>8</v>
      </c>
      <c r="D8" s="157" t="s">
        <v>20</v>
      </c>
      <c r="E8" s="120" t="s">
        <v>11</v>
      </c>
      <c r="F8" s="120" t="s">
        <v>12</v>
      </c>
      <c r="G8" s="120" t="s">
        <v>10</v>
      </c>
      <c r="H8" s="152" t="s">
        <v>2</v>
      </c>
      <c r="I8" s="152"/>
      <c r="J8" s="152"/>
      <c r="K8" s="152"/>
      <c r="L8" s="153"/>
      <c r="M8" s="153"/>
      <c r="N8" s="165" t="s">
        <v>3</v>
      </c>
      <c r="O8" s="167" t="s">
        <v>4</v>
      </c>
      <c r="P8" s="168"/>
      <c r="Q8" s="168"/>
      <c r="R8" s="168"/>
      <c r="S8" s="169"/>
    </row>
    <row r="9" spans="1:19" s="49" customFormat="1" ht="72">
      <c r="A9" s="120"/>
      <c r="B9" s="120"/>
      <c r="C9" s="120"/>
      <c r="D9" s="158"/>
      <c r="E9" s="120"/>
      <c r="F9" s="120"/>
      <c r="G9" s="120"/>
      <c r="H9" s="47" t="s">
        <v>3</v>
      </c>
      <c r="I9" s="46" t="s">
        <v>5</v>
      </c>
      <c r="J9" s="46" t="s">
        <v>6</v>
      </c>
      <c r="K9" s="46" t="s">
        <v>15</v>
      </c>
      <c r="L9" s="47" t="s">
        <v>13</v>
      </c>
      <c r="M9" s="47" t="s">
        <v>16</v>
      </c>
      <c r="N9" s="165"/>
      <c r="O9" s="46" t="s">
        <v>0</v>
      </c>
      <c r="P9" s="46" t="s">
        <v>1</v>
      </c>
      <c r="Q9" s="46" t="s">
        <v>15</v>
      </c>
      <c r="R9" s="47" t="s">
        <v>13</v>
      </c>
      <c r="S9" s="47" t="s">
        <v>16</v>
      </c>
    </row>
    <row r="10" spans="1:19" s="49" customFormat="1" ht="54.75" customHeight="1">
      <c r="A10" s="44" t="s">
        <v>21</v>
      </c>
      <c r="B10" s="50">
        <v>42004</v>
      </c>
      <c r="C10" s="94" t="s">
        <v>44</v>
      </c>
      <c r="D10" s="45" t="s">
        <v>45</v>
      </c>
      <c r="E10" s="46">
        <v>366.5</v>
      </c>
      <c r="F10" s="46">
        <f>403</f>
        <v>403</v>
      </c>
      <c r="G10" s="44">
        <f>36.43</f>
        <v>36.43</v>
      </c>
      <c r="H10" s="44">
        <f>I10+J10+K10+L10</f>
        <v>14681.289999999999</v>
      </c>
      <c r="I10" s="44">
        <v>4300.643</v>
      </c>
      <c r="J10" s="44">
        <f>3620.381</f>
        <v>3620.381</v>
      </c>
      <c r="K10" s="44">
        <f>5430.571</f>
        <v>5430.571</v>
      </c>
      <c r="L10" s="44">
        <f>1329.695</f>
        <v>1329.695</v>
      </c>
      <c r="M10" s="44">
        <v>0</v>
      </c>
      <c r="N10" s="44">
        <f>O10+P10+Q10+R10</f>
        <v>2936.258</v>
      </c>
      <c r="O10" s="44">
        <f>451.568+408.561</f>
        <v>860.1289999999999</v>
      </c>
      <c r="P10" s="44">
        <f>724.076</f>
        <v>724.076</v>
      </c>
      <c r="Q10" s="44">
        <f>1086.114</f>
        <v>1086.114</v>
      </c>
      <c r="R10" s="47">
        <f>42.563+223.376</f>
        <v>265.939</v>
      </c>
      <c r="S10" s="48">
        <f>0</f>
        <v>0</v>
      </c>
    </row>
    <row r="11" spans="1:19" s="49" customFormat="1" ht="21" customHeight="1" hidden="1">
      <c r="A11" s="44"/>
      <c r="B11" s="45"/>
      <c r="C11" s="45"/>
      <c r="D11" s="45"/>
      <c r="E11" s="46"/>
      <c r="F11" s="46"/>
      <c r="G11" s="44"/>
      <c r="H11" s="44"/>
      <c r="I11" s="47"/>
      <c r="J11" s="47"/>
      <c r="K11" s="47"/>
      <c r="L11" s="47"/>
      <c r="M11" s="47"/>
      <c r="N11" s="44"/>
      <c r="O11" s="44"/>
      <c r="P11" s="44"/>
      <c r="Q11" s="44"/>
      <c r="R11" s="47"/>
      <c r="S11" s="48"/>
    </row>
    <row r="12" spans="1:19" ht="12.75" hidden="1">
      <c r="A12" s="7"/>
      <c r="B12" s="7"/>
      <c r="C12" s="7"/>
      <c r="D12" s="7"/>
      <c r="E12" s="7"/>
      <c r="F12" s="7"/>
      <c r="G12" s="7"/>
      <c r="H12" s="6"/>
      <c r="I12" s="6"/>
      <c r="J12" s="6"/>
      <c r="K12" s="6"/>
      <c r="L12" s="6"/>
      <c r="M12" s="6"/>
      <c r="N12" s="8"/>
      <c r="O12" s="7"/>
      <c r="P12" s="7"/>
      <c r="Q12" s="7"/>
      <c r="R12" s="9"/>
      <c r="S12" s="9"/>
    </row>
    <row r="13" spans="14:18" ht="12.75">
      <c r="N13" s="67"/>
      <c r="O13" s="65"/>
      <c r="P13" s="65"/>
      <c r="Q13" s="65"/>
      <c r="R13" s="66"/>
    </row>
    <row r="14" spans="14:18" ht="21.75" customHeight="1">
      <c r="N14" s="72">
        <f>O14+P14+Q14+R14</f>
        <v>11745.032</v>
      </c>
      <c r="O14" s="71">
        <f>I10-O10</f>
        <v>3440.514</v>
      </c>
      <c r="P14" s="71">
        <f>J10-P10</f>
        <v>2896.305</v>
      </c>
      <c r="Q14" s="71">
        <f>K10-Q10</f>
        <v>4344.457</v>
      </c>
      <c r="R14" s="73">
        <f>L10-R10</f>
        <v>1063.7559999999999</v>
      </c>
    </row>
    <row r="15" spans="14:18" ht="19.5" customHeight="1">
      <c r="N15" s="74">
        <v>0.05</v>
      </c>
      <c r="O15" s="71">
        <f>O14*1000/2</f>
        <v>1720257</v>
      </c>
      <c r="P15" s="71">
        <f>P14*1000/2</f>
        <v>1448152.5</v>
      </c>
      <c r="Q15" s="71">
        <f>Q14*1000/2</f>
        <v>2172228.5</v>
      </c>
      <c r="R15" s="71">
        <f>R14*1000/2</f>
        <v>531877.9999999999</v>
      </c>
    </row>
    <row r="16" spans="1:17" s="57" customFormat="1" ht="43.5" customHeight="1">
      <c r="A16" s="121" t="s">
        <v>59</v>
      </c>
      <c r="B16" s="122"/>
      <c r="C16" s="122"/>
      <c r="D16" s="122"/>
      <c r="E16" s="122"/>
      <c r="F16" s="150"/>
      <c r="G16" s="150"/>
      <c r="H16" s="150"/>
      <c r="I16" s="151" t="s">
        <v>56</v>
      </c>
      <c r="J16" s="151"/>
      <c r="K16" s="55"/>
      <c r="L16" s="55"/>
      <c r="M16" s="55"/>
      <c r="N16" s="70"/>
      <c r="O16" s="56"/>
      <c r="P16" s="56"/>
      <c r="Q16" s="56"/>
    </row>
    <row r="17" ht="60.75" customHeight="1"/>
    <row r="18" spans="1:4" ht="11.25" customHeight="1">
      <c r="A18" s="25" t="s">
        <v>46</v>
      </c>
      <c r="B18" s="24"/>
      <c r="C18" s="24"/>
      <c r="D18" s="24"/>
    </row>
    <row r="19" ht="12.75">
      <c r="A19" s="68" t="s">
        <v>60</v>
      </c>
    </row>
  </sheetData>
  <sheetProtection/>
  <mergeCells count="21">
    <mergeCell ref="O8:S8"/>
    <mergeCell ref="A8:A9"/>
    <mergeCell ref="G8:G9"/>
    <mergeCell ref="G5:L5"/>
    <mergeCell ref="A1:S1"/>
    <mergeCell ref="R6:S6"/>
    <mergeCell ref="F8:F9"/>
    <mergeCell ref="D8:D9"/>
    <mergeCell ref="N2:S2"/>
    <mergeCell ref="N3:S3"/>
    <mergeCell ref="N7:S7"/>
    <mergeCell ref="A4:S4"/>
    <mergeCell ref="N8:N9"/>
    <mergeCell ref="A7:M7"/>
    <mergeCell ref="F16:H16"/>
    <mergeCell ref="I16:J16"/>
    <mergeCell ref="B8:B9"/>
    <mergeCell ref="A16:E16"/>
    <mergeCell ref="C8:C9"/>
    <mergeCell ref="E8:E9"/>
    <mergeCell ref="H8:M8"/>
  </mergeCells>
  <printOptions/>
  <pageMargins left="0.1968503937007874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2015-03-03T13:06:50Z</cp:lastPrinted>
  <dcterms:created xsi:type="dcterms:W3CDTF">1996-10-08T23:32:33Z</dcterms:created>
  <dcterms:modified xsi:type="dcterms:W3CDTF">2015-03-03T13:07:27Z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