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1005" windowWidth="9600" windowHeight="7155"/>
  </bookViews>
  <sheets>
    <sheet name="IX" sheetId="47" r:id="rId1"/>
  </sheets>
  <definedNames>
    <definedName name="_xlnm._FilterDatabase" localSheetId="0" hidden="1">IX!$A$14:$F$308</definedName>
    <definedName name="_xlnm.Print_Titles" localSheetId="0">IX!$13:$14</definedName>
    <definedName name="_xlnm.Print_Area" localSheetId="0">IX!$A$1:$E$308</definedName>
  </definedNames>
  <calcPr calcId="125725"/>
</workbook>
</file>

<file path=xl/calcChain.xml><?xml version="1.0" encoding="utf-8"?>
<calcChain xmlns="http://schemas.openxmlformats.org/spreadsheetml/2006/main">
  <c r="E110" i="47"/>
  <c r="E153"/>
  <c r="E152" s="1"/>
  <c r="E226"/>
  <c r="E225" s="1"/>
  <c r="E224" s="1"/>
  <c r="E277"/>
  <c r="E276" s="1"/>
  <c r="E275" s="1"/>
  <c r="E267"/>
  <c r="E266"/>
  <c r="E304"/>
  <c r="E307"/>
  <c r="E306" s="1"/>
  <c r="E305" s="1"/>
  <c r="E265"/>
  <c r="E243"/>
  <c r="E244"/>
  <c r="E240"/>
  <c r="E34"/>
  <c r="E33" s="1"/>
  <c r="E32" s="1"/>
  <c r="E25"/>
  <c r="E31"/>
  <c r="E22"/>
  <c r="E21" s="1"/>
  <c r="E20" s="1"/>
  <c r="E251"/>
  <c r="E250" s="1"/>
  <c r="E249" s="1"/>
  <c r="E248"/>
  <c r="E229"/>
  <c r="E218"/>
  <c r="E75"/>
  <c r="E74" s="1"/>
  <c r="E73" s="1"/>
  <c r="E49"/>
  <c r="E39"/>
  <c r="E38"/>
  <c r="E202"/>
  <c r="E201"/>
  <c r="E141"/>
  <c r="E139"/>
  <c r="E303"/>
  <c r="E302"/>
  <c r="E300"/>
  <c r="E299"/>
  <c r="E297"/>
  <c r="E296"/>
  <c r="E294"/>
  <c r="E293"/>
  <c r="E291"/>
  <c r="E290"/>
  <c r="E288"/>
  <c r="E287"/>
  <c r="E285"/>
  <c r="E284"/>
  <c r="E282"/>
  <c r="E281"/>
  <c r="E279"/>
  <c r="E278"/>
  <c r="E274"/>
  <c r="E273"/>
  <c r="E272" s="1"/>
  <c r="E270"/>
  <c r="E269"/>
  <c r="E264"/>
  <c r="E263" s="1"/>
  <c r="E261"/>
  <c r="E260"/>
  <c r="E258"/>
  <c r="E255" s="1"/>
  <c r="E256"/>
  <c r="E253"/>
  <c r="E252"/>
  <c r="E247"/>
  <c r="E246"/>
  <c r="E242"/>
  <c r="E241"/>
  <c r="E239"/>
  <c r="E238"/>
  <c r="E236"/>
  <c r="E235"/>
  <c r="E233"/>
  <c r="E232"/>
  <c r="E231" s="1"/>
  <c r="E230" s="1"/>
  <c r="E228"/>
  <c r="E227"/>
  <c r="E222"/>
  <c r="E221"/>
  <c r="E219"/>
  <c r="E217"/>
  <c r="E216" s="1"/>
  <c r="E214"/>
  <c r="E213" s="1"/>
  <c r="E211"/>
  <c r="E210" s="1"/>
  <c r="E208"/>
  <c r="E207" s="1"/>
  <c r="E206"/>
  <c r="E205" s="1"/>
  <c r="E204" s="1"/>
  <c r="E199"/>
  <c r="E198"/>
  <c r="E196"/>
  <c r="E194"/>
  <c r="E193" s="1"/>
  <c r="E191"/>
  <c r="E190" s="1"/>
  <c r="E189"/>
  <c r="E188" s="1"/>
  <c r="E187" s="1"/>
  <c r="E185"/>
  <c r="E184"/>
  <c r="E182"/>
  <c r="E181"/>
  <c r="E179"/>
  <c r="E178"/>
  <c r="E176"/>
  <c r="E175"/>
  <c r="E172"/>
  <c r="E170"/>
  <c r="E169" s="1"/>
  <c r="E168"/>
  <c r="E167" s="1"/>
  <c r="E166" s="1"/>
  <c r="E164"/>
  <c r="E163"/>
  <c r="E161"/>
  <c r="E160"/>
  <c r="E159" s="1"/>
  <c r="E157"/>
  <c r="E156" s="1"/>
  <c r="E148" s="1"/>
  <c r="E147" s="1"/>
  <c r="E154"/>
  <c r="E151"/>
  <c r="E150" s="1"/>
  <c r="E149" s="1"/>
  <c r="E145"/>
  <c r="E144" s="1"/>
  <c r="E143" s="1"/>
  <c r="E142" s="1"/>
  <c r="E140"/>
  <c r="E137" s="1"/>
  <c r="E136" s="1"/>
  <c r="E138"/>
  <c r="E134"/>
  <c r="E133" s="1"/>
  <c r="E132" s="1"/>
  <c r="E130"/>
  <c r="E129"/>
  <c r="E128" s="1"/>
  <c r="E125" s="1"/>
  <c r="E126"/>
  <c r="E123"/>
  <c r="E122" s="1"/>
  <c r="E120"/>
  <c r="E119" s="1"/>
  <c r="E116"/>
  <c r="E115"/>
  <c r="E114"/>
  <c r="E113" s="1"/>
  <c r="E112" s="1"/>
  <c r="E109"/>
  <c r="E108"/>
  <c r="E106"/>
  <c r="E105" s="1"/>
  <c r="E104" s="1"/>
  <c r="E103" s="1"/>
  <c r="E101"/>
  <c r="E100" s="1"/>
  <c r="E98"/>
  <c r="E97" s="1"/>
  <c r="E95"/>
  <c r="E94" s="1"/>
  <c r="E89"/>
  <c r="E88" s="1"/>
  <c r="E87" s="1"/>
  <c r="E85"/>
  <c r="E84"/>
  <c r="E83" s="1"/>
  <c r="E82" s="1"/>
  <c r="E80"/>
  <c r="E79" s="1"/>
  <c r="E78" s="1"/>
  <c r="E77" s="1"/>
  <c r="E76" s="1"/>
  <c r="E72"/>
  <c r="E71" s="1"/>
  <c r="E70" s="1"/>
  <c r="E69" s="1"/>
  <c r="E68" s="1"/>
  <c r="E66"/>
  <c r="E65" s="1"/>
  <c r="E62"/>
  <c r="E61" s="1"/>
  <c r="E60" s="1"/>
  <c r="E59" s="1"/>
  <c r="E58" s="1"/>
  <c r="E57"/>
  <c r="E56" s="1"/>
  <c r="E55" s="1"/>
  <c r="E54"/>
  <c r="E53" s="1"/>
  <c r="E52" s="1"/>
  <c r="E48"/>
  <c r="E47" s="1"/>
  <c r="E45"/>
  <c r="E44"/>
  <c r="E42"/>
  <c r="E41" s="1"/>
  <c r="E30"/>
  <c r="E29" s="1"/>
  <c r="E27"/>
  <c r="E26"/>
  <c r="E24"/>
  <c r="E23" s="1"/>
  <c r="E18"/>
  <c r="E17" s="1"/>
  <c r="E16" s="1"/>
  <c r="E15" s="1"/>
  <c r="E63" l="1"/>
  <c r="E64"/>
  <c r="E93"/>
  <c r="E92" s="1"/>
  <c r="E91" s="1"/>
  <c r="E118"/>
  <c r="E111" s="1"/>
  <c r="E37"/>
  <c r="E36" s="1"/>
  <c r="E35" s="1"/>
  <c r="E308" s="1"/>
  <c r="E51"/>
  <c r="E50" s="1"/>
</calcChain>
</file>

<file path=xl/sharedStrings.xml><?xml version="1.0" encoding="utf-8"?>
<sst xmlns="http://schemas.openxmlformats.org/spreadsheetml/2006/main" count="878" uniqueCount="289">
  <si>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</si>
  <si>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</si>
  <si>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</si>
  <si>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</si>
  <si>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</si>
  <si>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</si>
  <si>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</si>
  <si>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</si>
  <si>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</si>
  <si>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</si>
  <si>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</si>
  <si>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</si>
  <si>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</si>
  <si>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</si>
  <si>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</si>
  <si>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</si>
  <si>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</si>
  <si>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</si>
  <si>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</si>
  <si>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</si>
  <si>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</si>
  <si>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</si>
  <si>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</si>
  <si>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</si>
  <si>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</si>
  <si>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</si>
  <si>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</si>
  <si>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</si>
  <si>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</si>
  <si>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</si>
  <si>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</si>
  <si>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</si>
  <si>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</si>
  <si>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</si>
  <si>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</si>
  <si>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</si>
  <si>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</si>
  <si>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</si>
  <si>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</si>
  <si>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</si>
  <si>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</si>
  <si>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</si>
  <si>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</si>
  <si>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</si>
  <si>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</si>
  <si>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</si>
  <si>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</si>
  <si>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</si>
  <si>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</si>
  <si>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</si>
  <si>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0707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</si>
  <si>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</si>
  <si>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</si>
  <si>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</si>
  <si>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</si>
  <si>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</si>
  <si>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</si>
  <si>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</si>
  <si>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</si>
  <si>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</si>
  <si>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</si>
  <si>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</si>
  <si>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</si>
  <si>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</si>
  <si>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</si>
  <si>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</si>
  <si>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</si>
  <si>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</si>
  <si>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</si>
  <si>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</si>
  <si>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</si>
  <si>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</si>
  <si>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</si>
  <si>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</si>
  <si>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</si>
  <si>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</si>
  <si>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</si>
  <si>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</si>
  <si>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</si>
  <si>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</si>
  <si>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</si>
  <si>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</si>
  <si>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</si>
  <si>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</si>
  <si>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</si>
  <si>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</si>
  <si>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</si>
  <si>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</si>
  <si>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</si>
  <si>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</si>
  <si>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части полномочий поселений в сфере архитектуры и градостроительства </t>
  </si>
  <si>
    <t>98 9 09 96050</t>
  </si>
  <si>
    <t xml:space="preserve">Осуществление полномочий поселений по муниципальному жилищному контролю </t>
  </si>
  <si>
    <t>98 9 09 96110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</si>
  <si>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</si>
  <si>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</si>
  <si>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</si>
  <si>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</si>
  <si>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</si>
  <si>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</si>
  <si>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</si>
  <si>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Расчеты за услуги по начислению и выплате муниципальных субсидий </t>
  </si>
  <si>
    <t>98 9 09 10110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</si>
  <si>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</si>
  <si>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</si>
  <si>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</si>
  <si>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</si>
  <si>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</si>
  <si>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</si>
  <si>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</si>
  <si>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</si>
  <si>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Функционирование органов в сфере национальной безопасности </t>
  </si>
  <si>
    <t>98 9 09 13100</t>
  </si>
  <si>
    <t>22 0 00 00000</t>
  </si>
  <si>
    <t>22 0 01 00000</t>
  </si>
  <si>
    <t>Основное мероприятие "Поддержка проектов инициатив граждан"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</si>
  <si>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</si>
  <si>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</si>
  <si>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</si>
  <si>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</si>
  <si>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</si>
  <si>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</si>
  <si>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</si>
  <si>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</si>
  <si>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</si>
  <si>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</si>
  <si>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>Основное мероприятие "Капитальный ремонт и ремонт придомовых территорий многоквартирных домов"</t>
  </si>
  <si>
    <t>23 2 01 14300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</si>
  <si>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</si>
  <si>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</si>
  <si>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</si>
  <si>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</si>
  <si>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</si>
  <si>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</si>
  <si>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</si>
  <si>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</si>
  <si>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</si>
  <si>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</si>
  <si>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</si>
  <si>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</si>
  <si>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по технологическому присоединению энергопринимающих устройств </t>
  </si>
  <si>
    <t>98 9 09 82050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</si>
  <si>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</si>
  <si>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</si>
  <si>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</si>
  <si>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</si>
  <si>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</si>
  <si>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</si>
  <si>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</si>
  <si>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>98 9 09 06070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</si>
  <si>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</si>
  <si>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</si>
  <si>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</si>
  <si>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</si>
  <si>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</si>
  <si>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Организация и проведение мероприятий в сфере культуры </t>
  </si>
  <si>
    <t>98 9 09 11450</t>
  </si>
  <si>
    <t>98 9 09 96020</t>
  </si>
  <si>
    <t xml:space="preserve">Доплаты к пенсиям муниципальных служащих </t>
  </si>
  <si>
    <t>98 9 09 03080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</si>
  <si>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</si>
  <si>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</si>
  <si>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</si>
  <si>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</si>
  <si>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</si>
  <si>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</si>
  <si>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</si>
  <si>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</si>
  <si>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</si>
  <si>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</si>
  <si>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</si>
  <si>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</si>
  <si>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</si>
  <si>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</si>
  <si>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</si>
  <si>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22 0 01 S0880</t>
  </si>
  <si>
    <t>2Н 0 00 00000</t>
  </si>
  <si>
    <t>2Н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</si>
  <si>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</si>
  <si>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2H 0 01 S4390</t>
  </si>
  <si>
    <t>360</t>
  </si>
  <si>
    <t>Иные выплаты населению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</si>
  <si>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</si>
  <si>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</si>
  <si>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</si>
  <si>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</si>
  <si>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"Обслуживание муниципального долга"</t>
  </si>
  <si>
    <t>2Т 0 01 10010</t>
  </si>
  <si>
    <t>2Т 0 02 00000</t>
  </si>
  <si>
    <t>Основное мероприятие "Обеспечение устойчивого исполнения бюджета муниципального образования"</t>
  </si>
  <si>
    <t>Процентные платежи по муниципальному долгу</t>
  </si>
  <si>
    <t>2Т 0 02 12800</t>
  </si>
  <si>
    <t>Мероприятия направленные на пополнение доходной части бюджета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</si>
  <si>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</si>
  <si>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</si>
  <si>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</si>
  <si>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</si>
  <si>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</si>
  <si>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</si>
  <si>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2F 1 01 13670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</si>
  <si>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</si>
  <si>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</si>
  <si>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</si>
  <si>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</si>
  <si>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</si>
  <si>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</si>
  <si>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</si>
  <si>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2F 2 00 00000</t>
  </si>
  <si>
    <t>2F 2 01 00000</t>
  </si>
  <si>
    <t>2F 2 01 13700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</si>
  <si>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</si>
  <si>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</si>
  <si>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</si>
  <si>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</si>
  <si>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</si>
  <si>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</si>
  <si>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</si>
  <si>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23 1 01 70140</t>
  </si>
  <si>
    <t>23 1 01 S0140</t>
  </si>
  <si>
    <t>22 0 01 70880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</si>
  <si>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</si>
  <si>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</si>
  <si>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</si>
  <si>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</si>
  <si>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>Осуществление отдельных государственных полномочий Ленинградской области в сфере административных правоотношений</t>
  </si>
  <si>
    <t>98 9 09 S0360</t>
  </si>
  <si>
    <t xml:space="preserve">Расходы на прочие мероприятия по благоустройству </t>
  </si>
  <si>
    <t xml:space="preserve">Организация и содержание мест захоронения </t>
  </si>
  <si>
    <t>98 9 09 13990</t>
  </si>
  <si>
    <t>Разработка программ транспортной и социальной инфраструктуры поселения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</si>
  <si>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</si>
  <si>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</si>
  <si>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(Приложение 3)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</si>
  <si>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</si>
  <si>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</si>
  <si>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Основное мероприятие "Мероприятия направленные на информирование населения по вопросам противодействия терроризму"</t>
  </si>
  <si>
    <t>86 0 01 00000</t>
  </si>
  <si>
    <t>Организация и осуществление мероприятий</t>
  </si>
  <si>
    <t>86 0 01 13580</t>
  </si>
  <si>
    <t>23 4 00 00000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</si>
  <si>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</si>
  <si>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</si>
  <si>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23 4 01 00000</t>
  </si>
  <si>
    <t>Приобретение сыпучих материалов для проведения ремонтных работ местного значения</t>
  </si>
  <si>
    <t>23 4 01 14830</t>
  </si>
  <si>
    <t>Мероприятия  направленные на возмещение расходов по установке индивидуальных приборов учета</t>
  </si>
  <si>
    <t>98 9 09 15440</t>
  </si>
  <si>
    <t>Мероприятия  направленные на возмещение расходов гражданам, проживающим в муниципальном жилищном фонде, за выполнение ремонтных работ</t>
  </si>
  <si>
    <t>98 9 09 15450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</si>
  <si>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</si>
  <si>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2N 0 01 L555F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</si>
  <si>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</si>
  <si>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</si>
  <si>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2018 год </t>
  </si>
  <si>
    <t>Осуществление части полномочий поселений по формированию, утверждению, исполнению  бюджета</t>
  </si>
  <si>
    <t>от "20"декабря 2017г  №38</t>
  </si>
  <si>
    <t>(в редакции решения совета депутатов</t>
  </si>
  <si>
    <t xml:space="preserve">Ремонт автомобильных дорог общего пользования местного значения </t>
  </si>
  <si>
    <t>98 9 09 13440</t>
  </si>
  <si>
    <t>0314</t>
  </si>
  <si>
    <t>Организация мероприятий по установке и обслуживанию системы видеонаблюдения на территории поселения</t>
  </si>
  <si>
    <t>Капитальный ремонт (ремонт) муниципального жилищного фонда</t>
  </si>
  <si>
    <t>98 9 09 82310</t>
  </si>
  <si>
    <t>Разработка ПСД по объекту: "Строительство физкультурно-оздоровительного комплекса в п.Навзия"</t>
  </si>
  <si>
    <t>98 9 09 80880</t>
  </si>
  <si>
    <t>Мероприятия по газификации  многоквартирных домов в д.Васильково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</si>
  <si>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</si>
  <si>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</si>
  <si>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</si>
  <si>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</si>
  <si>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2H 0 01 S4660</t>
  </si>
  <si>
    <t>98 9 09 70550</t>
  </si>
  <si>
    <t>Приобретение коммунальной спецтехники и оборудования в лизинг (сублизинг)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</si>
  <si>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</si>
  <si>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0 00 00000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</si>
  <si>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</si>
  <si>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</si>
  <si>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</si>
  <si>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2N 1 01 00000</t>
  </si>
  <si>
    <t>Мероприятия по составлению дефектных ведомостей, экспертиза проектно-сметной документации, осуществление строительного контроля по ремонту дворовых территорий</t>
  </si>
  <si>
    <t>98 9 09 13040</t>
  </si>
  <si>
    <t>23 1 01 14280</t>
  </si>
  <si>
    <t>Мероприятия по ремонту  дорог местного значения и искусственных сооружений на них</t>
  </si>
  <si>
    <t>98 9 09 15360</t>
  </si>
  <si>
    <t>Организация сбора и вывоза бытовых отходов и мусора</t>
  </si>
  <si>
    <t>98 9 09 S0550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</si>
  <si>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</si>
  <si>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</si>
  <si>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"06" сентября 2018г № 18)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</si>
</sst>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&quot;р.&quot;"/>
  </numFmts>
  <fonts count="17"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6"/>
      <name val="Arial"/>
      <family val="2"/>
      <charset val="204"/>
    </font>
    <font>
      <sz val="12"/>
      <color theme="1"/>
      <name val="Arial Cyr"/>
      <family val="2"/>
      <charset val="204"/>
    </font>
    <font>
      <sz val="12"/>
      <color theme="1"/>
      <name val="Arial Cyr"/>
      <charset val="204"/>
    </font>
    <font>
      <i/>
      <sz val="12"/>
      <color theme="1"/>
      <name val="Arial Cyr"/>
      <charset val="204"/>
    </font>
    <font>
      <b/>
      <i/>
      <sz val="12"/>
      <color theme="1"/>
      <name val="Arial Cyr"/>
      <family val="2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left" wrapText="1"/>
    </xf>
    <xf numFmtId="49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right"/>
    </xf>
    <xf numFmtId="0" fontId="4" fillId="2" borderId="12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left" wrapText="1"/>
    </xf>
    <xf numFmtId="49" fontId="8" fillId="2" borderId="16" xfId="0" applyNumberFormat="1" applyFont="1" applyFill="1" applyBorder="1" applyAlignment="1">
      <alignment horizontal="left" wrapText="1"/>
    </xf>
    <xf numFmtId="49" fontId="8" fillId="2" borderId="17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right"/>
    </xf>
    <xf numFmtId="49" fontId="8" fillId="2" borderId="19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left" wrapText="1"/>
    </xf>
    <xf numFmtId="49" fontId="5" fillId="2" borderId="21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left" wrapText="1"/>
    </xf>
    <xf numFmtId="49" fontId="6" fillId="2" borderId="21" xfId="0" applyNumberFormat="1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0" fontId="6" fillId="2" borderId="23" xfId="0" applyNumberFormat="1" applyFont="1" applyFill="1" applyBorder="1" applyAlignment="1">
      <alignment horizontal="left" wrapText="1"/>
    </xf>
    <xf numFmtId="49" fontId="6" fillId="2" borderId="19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right"/>
    </xf>
    <xf numFmtId="0" fontId="4" fillId="2" borderId="25" xfId="0" applyNumberFormat="1" applyFont="1" applyFill="1" applyBorder="1" applyAlignment="1">
      <alignment horizontal="left" wrapText="1"/>
    </xf>
    <xf numFmtId="49" fontId="4" fillId="2" borderId="17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right"/>
    </xf>
    <xf numFmtId="49" fontId="9" fillId="2" borderId="27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right"/>
    </xf>
    <xf numFmtId="49" fontId="9" fillId="2" borderId="29" xfId="0" applyNumberFormat="1" applyFont="1" applyFill="1" applyBorder="1" applyAlignment="1">
      <alignment horizontal="center"/>
    </xf>
    <xf numFmtId="164" fontId="9" fillId="2" borderId="30" xfId="0" applyNumberFormat="1" applyFont="1" applyFill="1" applyBorder="1" applyAlignment="1">
      <alignment horizontal="right"/>
    </xf>
    <xf numFmtId="0" fontId="4" fillId="2" borderId="31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right"/>
    </xf>
    <xf numFmtId="2" fontId="6" fillId="2" borderId="33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34" xfId="0" applyNumberFormat="1" applyFont="1" applyFill="1" applyBorder="1" applyAlignment="1">
      <alignment horizontal="center"/>
    </xf>
    <xf numFmtId="49" fontId="5" fillId="2" borderId="34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right"/>
    </xf>
    <xf numFmtId="0" fontId="4" fillId="2" borderId="36" xfId="0" applyNumberFormat="1" applyFont="1" applyFill="1" applyBorder="1" applyAlignment="1">
      <alignment horizontal="left" wrapText="1"/>
    </xf>
    <xf numFmtId="0" fontId="4" fillId="2" borderId="17" xfId="0" applyNumberFormat="1" applyFont="1" applyFill="1" applyBorder="1" applyAlignment="1">
      <alignment horizontal="center"/>
    </xf>
    <xf numFmtId="49" fontId="8" fillId="2" borderId="27" xfId="0" applyNumberFormat="1" applyFont="1" applyFill="1" applyBorder="1" applyAlignment="1">
      <alignment horizontal="center"/>
    </xf>
    <xf numFmtId="164" fontId="8" fillId="2" borderId="28" xfId="0" applyNumberFormat="1" applyFont="1" applyFill="1" applyBorder="1" applyAlignment="1">
      <alignment horizontal="right"/>
    </xf>
    <xf numFmtId="49" fontId="8" fillId="2" borderId="29" xfId="0" applyNumberFormat="1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right"/>
    </xf>
    <xf numFmtId="49" fontId="4" fillId="2" borderId="34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left" wrapText="1"/>
    </xf>
    <xf numFmtId="164" fontId="5" fillId="2" borderId="38" xfId="0" applyNumberFormat="1" applyFont="1" applyFill="1" applyBorder="1" applyAlignment="1">
      <alignment horizontal="right"/>
    </xf>
    <xf numFmtId="164" fontId="4" fillId="2" borderId="39" xfId="0" applyNumberFormat="1" applyFont="1" applyFill="1" applyBorder="1" applyAlignment="1">
      <alignment horizontal="right"/>
    </xf>
    <xf numFmtId="164" fontId="9" fillId="2" borderId="40" xfId="0" applyNumberFormat="1" applyFont="1" applyFill="1" applyBorder="1" applyAlignment="1">
      <alignment horizontal="right"/>
    </xf>
    <xf numFmtId="49" fontId="8" fillId="2" borderId="41" xfId="0" applyNumberFormat="1" applyFont="1" applyFill="1" applyBorder="1" applyAlignment="1">
      <alignment horizontal="left" wrapText="1"/>
    </xf>
    <xf numFmtId="164" fontId="9" fillId="2" borderId="42" xfId="0" applyNumberFormat="1" applyFont="1" applyFill="1" applyBorder="1" applyAlignment="1">
      <alignment horizontal="right"/>
    </xf>
    <xf numFmtId="49" fontId="9" fillId="2" borderId="8" xfId="0" applyNumberFormat="1" applyFont="1" applyFill="1" applyBorder="1" applyAlignment="1">
      <alignment horizontal="center"/>
    </xf>
    <xf numFmtId="164" fontId="9" fillId="2" borderId="39" xfId="0" applyNumberFormat="1" applyFont="1" applyFill="1" applyBorder="1" applyAlignment="1">
      <alignment horizontal="right"/>
    </xf>
    <xf numFmtId="49" fontId="10" fillId="2" borderId="43" xfId="0" applyNumberFormat="1" applyFont="1" applyFill="1" applyBorder="1" applyAlignment="1">
      <alignment horizontal="left" wrapText="1"/>
    </xf>
    <xf numFmtId="164" fontId="5" fillId="2" borderId="44" xfId="0" applyNumberFormat="1" applyFont="1" applyFill="1" applyBorder="1" applyAlignment="1">
      <alignment horizontal="right"/>
    </xf>
    <xf numFmtId="49" fontId="5" fillId="2" borderId="45" xfId="0" applyNumberFormat="1" applyFont="1" applyFill="1" applyBorder="1" applyAlignment="1">
      <alignment horizontal="left" wrapText="1"/>
    </xf>
    <xf numFmtId="0" fontId="0" fillId="2" borderId="21" xfId="0" applyFont="1" applyFill="1" applyBorder="1"/>
    <xf numFmtId="164" fontId="5" fillId="2" borderId="22" xfId="0" applyNumberFormat="1" applyFont="1" applyFill="1" applyBorder="1"/>
    <xf numFmtId="49" fontId="10" fillId="2" borderId="20" xfId="0" applyNumberFormat="1" applyFont="1" applyFill="1" applyBorder="1" applyAlignment="1">
      <alignment horizontal="left" wrapText="1"/>
    </xf>
    <xf numFmtId="49" fontId="10" fillId="2" borderId="21" xfId="0" applyNumberFormat="1" applyFont="1" applyFill="1" applyBorder="1" applyAlignment="1">
      <alignment horizontal="center"/>
    </xf>
    <xf numFmtId="164" fontId="10" fillId="2" borderId="22" xfId="0" applyNumberFormat="1" applyFont="1" applyFill="1" applyBorder="1" applyAlignment="1">
      <alignment horizontal="right"/>
    </xf>
    <xf numFmtId="49" fontId="4" fillId="2" borderId="46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center"/>
    </xf>
    <xf numFmtId="164" fontId="4" fillId="2" borderId="47" xfId="0" applyNumberFormat="1" applyFont="1" applyFill="1" applyBorder="1" applyAlignment="1">
      <alignment horizontal="right"/>
    </xf>
    <xf numFmtId="49" fontId="8" fillId="2" borderId="48" xfId="0" applyNumberFormat="1" applyFont="1" applyFill="1" applyBorder="1" applyAlignment="1">
      <alignment horizontal="left" wrapText="1"/>
    </xf>
    <xf numFmtId="49" fontId="9" fillId="2" borderId="36" xfId="0" applyNumberFormat="1" applyFont="1" applyFill="1" applyBorder="1" applyAlignment="1">
      <alignment horizontal="left" wrapText="1"/>
    </xf>
    <xf numFmtId="49" fontId="8" fillId="2" borderId="49" xfId="0" applyNumberFormat="1" applyFont="1" applyFill="1" applyBorder="1" applyAlignment="1">
      <alignment horizontal="left" wrapText="1"/>
    </xf>
    <xf numFmtId="164" fontId="10" fillId="2" borderId="50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left" wrapText="1"/>
    </xf>
    <xf numFmtId="49" fontId="9" fillId="2" borderId="37" xfId="0" applyNumberFormat="1" applyFont="1" applyFill="1" applyBorder="1" applyAlignment="1">
      <alignment horizontal="left" wrapText="1"/>
    </xf>
    <xf numFmtId="164" fontId="4" fillId="2" borderId="50" xfId="0" applyNumberFormat="1" applyFont="1" applyFill="1" applyBorder="1" applyAlignment="1">
      <alignment horizontal="right"/>
    </xf>
    <xf numFmtId="49" fontId="9" fillId="2" borderId="51" xfId="0" applyNumberFormat="1" applyFont="1" applyFill="1" applyBorder="1" applyAlignment="1">
      <alignment horizontal="left" wrapText="1"/>
    </xf>
    <xf numFmtId="164" fontId="9" fillId="2" borderId="32" xfId="0" applyNumberFormat="1" applyFont="1" applyFill="1" applyBorder="1" applyAlignment="1">
      <alignment horizontal="right"/>
    </xf>
    <xf numFmtId="164" fontId="7" fillId="2" borderId="52" xfId="0" applyNumberFormat="1" applyFont="1" applyFill="1" applyBorder="1" applyAlignment="1">
      <alignment horizontal="right"/>
    </xf>
    <xf numFmtId="49" fontId="9" fillId="2" borderId="53" xfId="0" applyNumberFormat="1" applyFont="1" applyFill="1" applyBorder="1" applyAlignment="1">
      <alignment horizontal="left" wrapText="1"/>
    </xf>
    <xf numFmtId="166" fontId="10" fillId="2" borderId="51" xfId="0" applyNumberFormat="1" applyFont="1" applyFill="1" applyBorder="1" applyAlignment="1">
      <alignment horizontal="left" wrapText="1"/>
    </xf>
    <xf numFmtId="49" fontId="10" fillId="2" borderId="10" xfId="0" applyNumberFormat="1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8" fillId="2" borderId="54" xfId="0" applyNumberFormat="1" applyFont="1" applyFill="1" applyBorder="1" applyAlignment="1">
      <alignment horizontal="left" wrapText="1"/>
    </xf>
    <xf numFmtId="49" fontId="5" fillId="2" borderId="25" xfId="0" applyNumberFormat="1" applyFont="1" applyFill="1" applyBorder="1" applyAlignment="1">
      <alignment horizontal="left" wrapText="1"/>
    </xf>
    <xf numFmtId="164" fontId="5" fillId="2" borderId="55" xfId="0" applyNumberFormat="1" applyFont="1" applyFill="1" applyBorder="1" applyAlignment="1">
      <alignment horizontal="right"/>
    </xf>
    <xf numFmtId="164" fontId="6" fillId="2" borderId="22" xfId="0" applyNumberFormat="1" applyFont="1" applyFill="1" applyBorder="1" applyAlignment="1">
      <alignment horizontal="right"/>
    </xf>
    <xf numFmtId="49" fontId="4" fillId="2" borderId="7" xfId="0" applyNumberFormat="1" applyFont="1" applyFill="1" applyBorder="1" applyAlignment="1">
      <alignment horizontal="left" wrapText="1"/>
    </xf>
    <xf numFmtId="49" fontId="8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/>
    </xf>
    <xf numFmtId="49" fontId="8" fillId="2" borderId="53" xfId="0" applyNumberFormat="1" applyFont="1" applyFill="1" applyBorder="1" applyAlignment="1">
      <alignment horizontal="left" wrapText="1"/>
    </xf>
    <xf numFmtId="164" fontId="8" fillId="2" borderId="56" xfId="0" applyNumberFormat="1" applyFont="1" applyFill="1" applyBorder="1" applyAlignment="1">
      <alignment horizontal="right"/>
    </xf>
    <xf numFmtId="49" fontId="8" fillId="2" borderId="57" xfId="0" applyNumberFormat="1" applyFont="1" applyFill="1" applyBorder="1" applyAlignment="1">
      <alignment horizontal="left" wrapText="1"/>
    </xf>
    <xf numFmtId="164" fontId="8" fillId="2" borderId="58" xfId="0" applyNumberFormat="1" applyFont="1" applyFill="1" applyBorder="1" applyAlignment="1">
      <alignment horizontal="right"/>
    </xf>
    <xf numFmtId="164" fontId="8" fillId="2" borderId="9" xfId="0" applyNumberFormat="1" applyFont="1" applyFill="1" applyBorder="1" applyAlignment="1">
      <alignment horizontal="right"/>
    </xf>
    <xf numFmtId="49" fontId="4" fillId="2" borderId="31" xfId="0" applyNumberFormat="1" applyFont="1" applyFill="1" applyBorder="1" applyAlignment="1">
      <alignment horizontal="left" wrapText="1"/>
    </xf>
    <xf numFmtId="165" fontId="4" fillId="2" borderId="39" xfId="0" applyNumberFormat="1" applyFont="1" applyFill="1" applyBorder="1" applyAlignment="1">
      <alignment horizontal="right"/>
    </xf>
    <xf numFmtId="0" fontId="9" fillId="2" borderId="27" xfId="0" applyNumberFormat="1" applyFont="1" applyFill="1" applyBorder="1" applyAlignment="1">
      <alignment horizontal="center"/>
    </xf>
    <xf numFmtId="165" fontId="9" fillId="2" borderId="40" xfId="0" applyNumberFormat="1" applyFont="1" applyFill="1" applyBorder="1" applyAlignment="1">
      <alignment horizontal="right"/>
    </xf>
    <xf numFmtId="0" fontId="9" fillId="2" borderId="29" xfId="0" applyNumberFormat="1" applyFont="1" applyFill="1" applyBorder="1" applyAlignment="1">
      <alignment horizontal="center"/>
    </xf>
    <xf numFmtId="49" fontId="8" fillId="2" borderId="34" xfId="0" applyNumberFormat="1" applyFont="1" applyFill="1" applyBorder="1" applyAlignment="1">
      <alignment horizontal="center"/>
    </xf>
    <xf numFmtId="164" fontId="4" fillId="2" borderId="55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left" wrapText="1"/>
    </xf>
    <xf numFmtId="164" fontId="4" fillId="2" borderId="52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left" wrapText="1"/>
    </xf>
    <xf numFmtId="164" fontId="9" fillId="2" borderId="56" xfId="0" applyNumberFormat="1" applyFont="1" applyFill="1" applyBorder="1" applyAlignment="1">
      <alignment horizontal="right"/>
    </xf>
    <xf numFmtId="164" fontId="9" fillId="2" borderId="58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left" wrapText="1"/>
    </xf>
    <xf numFmtId="49" fontId="8" fillId="2" borderId="61" xfId="0" applyNumberFormat="1" applyFont="1" applyFill="1" applyBorder="1" applyAlignment="1">
      <alignment horizontal="center"/>
    </xf>
    <xf numFmtId="164" fontId="8" fillId="2" borderId="62" xfId="0" applyNumberFormat="1" applyFont="1" applyFill="1" applyBorder="1" applyAlignment="1">
      <alignment horizontal="right"/>
    </xf>
    <xf numFmtId="49" fontId="8" fillId="2" borderId="63" xfId="0" applyNumberFormat="1" applyFont="1" applyFill="1" applyBorder="1" applyAlignment="1">
      <alignment horizontal="left" wrapText="1"/>
    </xf>
    <xf numFmtId="49" fontId="8" fillId="2" borderId="64" xfId="0" applyNumberFormat="1" applyFont="1" applyFill="1" applyBorder="1" applyAlignment="1">
      <alignment horizontal="center"/>
    </xf>
    <xf numFmtId="164" fontId="8" fillId="2" borderId="65" xfId="0" applyNumberFormat="1" applyFont="1" applyFill="1" applyBorder="1" applyAlignment="1">
      <alignment horizontal="right"/>
    </xf>
    <xf numFmtId="49" fontId="4" fillId="2" borderId="66" xfId="0" applyNumberFormat="1" applyFont="1" applyFill="1" applyBorder="1" applyAlignment="1">
      <alignment horizontal="left" wrapText="1"/>
    </xf>
    <xf numFmtId="164" fontId="4" fillId="2" borderId="17" xfId="0" applyNumberFormat="1" applyFont="1" applyFill="1" applyBorder="1" applyAlignment="1">
      <alignment horizontal="right"/>
    </xf>
    <xf numFmtId="49" fontId="9" fillId="2" borderId="67" xfId="0" applyNumberFormat="1" applyFont="1" applyFill="1" applyBorder="1" applyAlignment="1">
      <alignment horizontal="center"/>
    </xf>
    <xf numFmtId="164" fontId="9" fillId="2" borderId="68" xfId="0" applyNumberFormat="1" applyFont="1" applyFill="1" applyBorder="1" applyAlignment="1">
      <alignment horizontal="right"/>
    </xf>
    <xf numFmtId="0" fontId="4" fillId="2" borderId="27" xfId="0" applyNumberFormat="1" applyFont="1" applyFill="1" applyBorder="1" applyAlignment="1">
      <alignment horizontal="left" wrapText="1"/>
    </xf>
    <xf numFmtId="49" fontId="4" fillId="2" borderId="27" xfId="0" applyNumberFormat="1" applyFont="1" applyFill="1" applyBorder="1" applyAlignment="1">
      <alignment horizontal="center"/>
    </xf>
    <xf numFmtId="164" fontId="4" fillId="2" borderId="69" xfId="0" applyNumberFormat="1" applyFont="1" applyFill="1" applyBorder="1" applyAlignment="1">
      <alignment horizontal="right"/>
    </xf>
    <xf numFmtId="164" fontId="8" fillId="2" borderId="69" xfId="0" applyNumberFormat="1" applyFont="1" applyFill="1" applyBorder="1" applyAlignment="1">
      <alignment horizontal="right"/>
    </xf>
    <xf numFmtId="164" fontId="8" fillId="2" borderId="70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left" wrapText="1"/>
    </xf>
    <xf numFmtId="0" fontId="4" fillId="2" borderId="71" xfId="0" applyNumberFormat="1" applyFont="1" applyFill="1" applyBorder="1" applyAlignment="1">
      <alignment horizontal="left" wrapText="1"/>
    </xf>
    <xf numFmtId="164" fontId="4" fillId="2" borderId="72" xfId="0" applyNumberFormat="1" applyFont="1" applyFill="1" applyBorder="1" applyAlignment="1">
      <alignment horizontal="right"/>
    </xf>
    <xf numFmtId="49" fontId="9" fillId="2" borderId="73" xfId="0" applyNumberFormat="1" applyFont="1" applyFill="1" applyBorder="1" applyAlignment="1">
      <alignment horizontal="left" wrapText="1"/>
    </xf>
    <xf numFmtId="164" fontId="8" fillId="2" borderId="74" xfId="0" applyNumberFormat="1" applyFont="1" applyFill="1" applyBorder="1" applyAlignment="1">
      <alignment horizontal="right"/>
    </xf>
    <xf numFmtId="49" fontId="8" fillId="2" borderId="75" xfId="0" applyNumberFormat="1" applyFont="1" applyFill="1" applyBorder="1" applyAlignment="1">
      <alignment horizontal="left" wrapText="1"/>
    </xf>
    <xf numFmtId="49" fontId="8" fillId="2" borderId="76" xfId="0" applyNumberFormat="1" applyFont="1" applyFill="1" applyBorder="1" applyAlignment="1">
      <alignment horizontal="center"/>
    </xf>
    <xf numFmtId="164" fontId="8" fillId="2" borderId="77" xfId="0" applyNumberFormat="1" applyFont="1" applyFill="1" applyBorder="1" applyAlignment="1">
      <alignment horizontal="right"/>
    </xf>
    <xf numFmtId="49" fontId="5" fillId="2" borderId="78" xfId="0" applyNumberFormat="1" applyFont="1" applyFill="1" applyBorder="1" applyAlignment="1">
      <alignment horizontal="left" wrapText="1"/>
    </xf>
    <xf numFmtId="49" fontId="5" fillId="2" borderId="79" xfId="0" applyNumberFormat="1" applyFont="1" applyFill="1" applyBorder="1" applyAlignment="1">
      <alignment horizontal="center"/>
    </xf>
    <xf numFmtId="164" fontId="5" fillId="2" borderId="80" xfId="0" applyNumberFormat="1" applyFont="1" applyFill="1" applyBorder="1" applyAlignment="1">
      <alignment horizontal="right"/>
    </xf>
    <xf numFmtId="164" fontId="8" fillId="2" borderId="81" xfId="0" applyNumberFormat="1" applyFont="1" applyFill="1" applyBorder="1" applyAlignment="1">
      <alignment horizontal="right"/>
    </xf>
    <xf numFmtId="165" fontId="9" fillId="2" borderId="42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5" fillId="2" borderId="82" xfId="0" applyNumberFormat="1" applyFont="1" applyFill="1" applyBorder="1" applyAlignment="1">
      <alignment horizontal="right"/>
    </xf>
    <xf numFmtId="49" fontId="5" fillId="2" borderId="83" xfId="0" applyNumberFormat="1" applyFont="1" applyFill="1" applyBorder="1" applyAlignment="1">
      <alignment horizontal="left" wrapText="1"/>
    </xf>
    <xf numFmtId="0" fontId="4" fillId="2" borderId="7" xfId="0" applyNumberFormat="1" applyFont="1" applyFill="1" applyBorder="1" applyAlignment="1">
      <alignment horizontal="left" wrapText="1"/>
    </xf>
    <xf numFmtId="49" fontId="7" fillId="2" borderId="8" xfId="0" applyNumberFormat="1" applyFont="1" applyFill="1" applyBorder="1" applyAlignment="1">
      <alignment horizontal="center"/>
    </xf>
    <xf numFmtId="49" fontId="9" fillId="2" borderId="84" xfId="0" applyNumberFormat="1" applyFont="1" applyFill="1" applyBorder="1" applyAlignment="1">
      <alignment horizontal="left" wrapText="1"/>
    </xf>
    <xf numFmtId="49" fontId="8" fillId="2" borderId="70" xfId="0" applyNumberFormat="1" applyFont="1" applyFill="1" applyBorder="1" applyAlignment="1">
      <alignment horizontal="left" wrapText="1"/>
    </xf>
    <xf numFmtId="49" fontId="8" fillId="2" borderId="36" xfId="0" applyNumberFormat="1" applyFont="1" applyFill="1" applyBorder="1" applyAlignment="1">
      <alignment horizontal="left" wrapText="1"/>
    </xf>
    <xf numFmtId="49" fontId="9" fillId="2" borderId="21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right"/>
    </xf>
    <xf numFmtId="49" fontId="8" fillId="2" borderId="31" xfId="0" applyNumberFormat="1" applyFont="1" applyFill="1" applyBorder="1" applyAlignment="1">
      <alignment horizontal="left" wrapText="1"/>
    </xf>
    <xf numFmtId="0" fontId="4" fillId="2" borderId="83" xfId="0" applyNumberFormat="1" applyFont="1" applyFill="1" applyBorder="1" applyAlignment="1">
      <alignment horizontal="left" wrapText="1"/>
    </xf>
    <xf numFmtId="164" fontId="4" fillId="2" borderId="11" xfId="0" applyNumberFormat="1" applyFont="1" applyFill="1" applyBorder="1" applyAlignment="1">
      <alignment horizontal="right"/>
    </xf>
    <xf numFmtId="49" fontId="8" fillId="2" borderId="85" xfId="0" applyNumberFormat="1" applyFont="1" applyFill="1" applyBorder="1" applyAlignment="1">
      <alignment horizontal="center"/>
    </xf>
    <xf numFmtId="164" fontId="8" fillId="2" borderId="86" xfId="0" applyNumberFormat="1" applyFont="1" applyFill="1" applyBorder="1" applyAlignment="1">
      <alignment horizontal="right"/>
    </xf>
    <xf numFmtId="49" fontId="8" fillId="2" borderId="87" xfId="0" applyNumberFormat="1" applyFont="1" applyFill="1" applyBorder="1" applyAlignment="1">
      <alignment horizontal="center"/>
    </xf>
    <xf numFmtId="164" fontId="8" fillId="2" borderId="88" xfId="0" applyNumberFormat="1" applyFont="1" applyFill="1" applyBorder="1" applyAlignment="1">
      <alignment horizontal="right"/>
    </xf>
    <xf numFmtId="49" fontId="8" fillId="2" borderId="89" xfId="0" applyNumberFormat="1" applyFont="1" applyFill="1" applyBorder="1" applyAlignment="1">
      <alignment horizontal="left" wrapText="1"/>
    </xf>
    <xf numFmtId="49" fontId="8" fillId="2" borderId="90" xfId="0" applyNumberFormat="1" applyFont="1" applyFill="1" applyBorder="1" applyAlignment="1">
      <alignment horizontal="left" wrapText="1"/>
    </xf>
    <xf numFmtId="49" fontId="6" fillId="2" borderId="31" xfId="0" applyNumberFormat="1" applyFont="1" applyFill="1" applyBorder="1" applyAlignment="1">
      <alignment horizontal="left" wrapText="1"/>
    </xf>
    <xf numFmtId="49" fontId="6" fillId="2" borderId="91" xfId="0" applyNumberFormat="1" applyFont="1" applyFill="1" applyBorder="1" applyAlignment="1">
      <alignment horizontal="left" wrapText="1"/>
    </xf>
    <xf numFmtId="49" fontId="8" fillId="2" borderId="23" xfId="0" applyNumberFormat="1" applyFont="1" applyFill="1" applyBorder="1" applyAlignment="1">
      <alignment horizontal="left" wrapText="1"/>
    </xf>
    <xf numFmtId="164" fontId="8" fillId="2" borderId="24" xfId="0" applyNumberFormat="1" applyFont="1" applyFill="1" applyBorder="1" applyAlignment="1">
      <alignment horizontal="right"/>
    </xf>
    <xf numFmtId="49" fontId="6" fillId="2" borderId="92" xfId="0" applyNumberFormat="1" applyFont="1" applyFill="1" applyBorder="1" applyAlignment="1">
      <alignment horizontal="left" wrapText="1"/>
    </xf>
    <xf numFmtId="49" fontId="6" fillId="2" borderId="93" xfId="0" applyNumberFormat="1" applyFont="1" applyFill="1" applyBorder="1" applyAlignment="1">
      <alignment horizontal="left" wrapText="1"/>
    </xf>
    <xf numFmtId="49" fontId="8" fillId="2" borderId="94" xfId="0" applyNumberFormat="1" applyFont="1" applyFill="1" applyBorder="1" applyAlignment="1">
      <alignment horizontal="left" wrapText="1"/>
    </xf>
    <xf numFmtId="49" fontId="4" fillId="2" borderId="29" xfId="0" applyNumberFormat="1" applyFont="1" applyFill="1" applyBorder="1" applyAlignment="1">
      <alignment horizontal="center"/>
    </xf>
    <xf numFmtId="49" fontId="8" fillId="2" borderId="95" xfId="0" applyNumberFormat="1" applyFont="1" applyFill="1" applyBorder="1" applyAlignment="1">
      <alignment horizontal="left" wrapText="1"/>
    </xf>
    <xf numFmtId="49" fontId="4" fillId="2" borderId="67" xfId="0" applyNumberFormat="1" applyFont="1" applyFill="1" applyBorder="1" applyAlignment="1">
      <alignment horizontal="center"/>
    </xf>
    <xf numFmtId="164" fontId="9" fillId="2" borderId="96" xfId="0" applyNumberFormat="1" applyFont="1" applyFill="1" applyBorder="1" applyAlignment="1">
      <alignment horizontal="right"/>
    </xf>
    <xf numFmtId="49" fontId="4" fillId="2" borderId="97" xfId="0" applyNumberFormat="1" applyFont="1" applyFill="1" applyBorder="1" applyAlignment="1">
      <alignment horizontal="left" wrapText="1"/>
    </xf>
    <xf numFmtId="164" fontId="8" fillId="2" borderId="82" xfId="0" applyNumberFormat="1" applyFont="1" applyFill="1" applyBorder="1" applyAlignment="1">
      <alignment horizontal="right"/>
    </xf>
    <xf numFmtId="49" fontId="8" fillId="2" borderId="33" xfId="0" applyNumberFormat="1" applyFont="1" applyFill="1" applyBorder="1" applyAlignment="1">
      <alignment horizontal="left" wrapText="1"/>
    </xf>
    <xf numFmtId="49" fontId="12" fillId="2" borderId="84" xfId="0" applyNumberFormat="1" applyFont="1" applyFill="1" applyBorder="1" applyAlignment="1">
      <alignment horizontal="left" wrapText="1"/>
    </xf>
    <xf numFmtId="49" fontId="13" fillId="2" borderId="27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49" fontId="14" fillId="2" borderId="98" xfId="0" applyNumberFormat="1" applyFont="1" applyFill="1" applyBorder="1" applyAlignment="1">
      <alignment horizontal="left" wrapText="1"/>
    </xf>
    <xf numFmtId="49" fontId="14" fillId="2" borderId="8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0" fontId="14" fillId="2" borderId="31" xfId="0" applyNumberFormat="1" applyFont="1" applyFill="1" applyBorder="1" applyAlignment="1">
      <alignment horizontal="left" wrapText="1"/>
    </xf>
    <xf numFmtId="49" fontId="13" fillId="2" borderId="37" xfId="0" applyNumberFormat="1" applyFont="1" applyFill="1" applyBorder="1" applyAlignment="1">
      <alignment horizontal="left" wrapText="1"/>
    </xf>
    <xf numFmtId="0" fontId="15" fillId="2" borderId="99" xfId="0" applyNumberFormat="1" applyFont="1" applyFill="1" applyBorder="1" applyAlignment="1">
      <alignment horizontal="left" wrapText="1"/>
    </xf>
    <xf numFmtId="49" fontId="16" fillId="2" borderId="34" xfId="0" applyNumberFormat="1" applyFont="1" applyFill="1" applyBorder="1" applyAlignment="1">
      <alignment horizontal="center"/>
    </xf>
    <xf numFmtId="49" fontId="13" fillId="2" borderId="84" xfId="0" applyNumberFormat="1" applyFont="1" applyFill="1" applyBorder="1" applyAlignment="1">
      <alignment horizontal="left" wrapText="1"/>
    </xf>
    <xf numFmtId="49" fontId="12" fillId="2" borderId="2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7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08"/>
  <sheetViews>
    <sheetView showGridLines="0" tabSelected="1" view="pageBreakPreview" zoomScale="80" zoomScaleNormal="100" workbookViewId="0">
      <selection sqref="A1:E308"/>
    </sheetView>
  </sheetViews>
  <sheetFormatPr defaultRowHeight="12.75"/>
  <cols>
    <col min="1" max="1" width="103.28515625" style="2" customWidth="1"/>
    <col min="2" max="2" width="18.42578125" style="2" customWidth="1"/>
    <col min="3" max="3" width="9.28515625" style="2" customWidth="1"/>
    <col min="4" max="4" width="11.7109375" style="2" customWidth="1"/>
    <col min="5" max="5" width="17.140625" style="2" customWidth="1"/>
    <col min="6" max="16384" width="9.140625" style="1"/>
  </cols>
  <sheetData>
    <row r="1" spans="1:5" ht="15.95" customHeight="1">
      <c r="A1" s="190" t="s">
        <v>32</v>
      </c>
      <c r="B1" s="190"/>
      <c r="C1" s="190"/>
      <c r="D1" s="190"/>
      <c r="E1" s="190"/>
    </row>
    <row r="2" spans="1:5" ht="15.75">
      <c r="A2" s="192" t="s">
        <v>35</v>
      </c>
      <c r="B2" s="192"/>
      <c r="C2" s="192"/>
      <c r="D2" s="192"/>
      <c r="E2" s="192"/>
    </row>
    <row r="3" spans="1:5" ht="15.75">
      <c r="A3" s="188"/>
      <c r="B3" s="192" t="s">
        <v>76</v>
      </c>
      <c r="C3" s="192"/>
      <c r="D3" s="192"/>
      <c r="E3" s="192"/>
    </row>
    <row r="4" spans="1:5" ht="15.75">
      <c r="A4" s="192" t="s">
        <v>77</v>
      </c>
      <c r="B4" s="192"/>
      <c r="C4" s="192"/>
      <c r="D4" s="192"/>
      <c r="E4" s="192"/>
    </row>
    <row r="5" spans="1:5" ht="15.75">
      <c r="A5" s="192" t="s">
        <v>74</v>
      </c>
      <c r="B5" s="192"/>
      <c r="C5" s="192"/>
      <c r="D5" s="192"/>
      <c r="E5" s="192"/>
    </row>
    <row r="6" spans="1:5" ht="15.75">
      <c r="A6" s="192" t="s">
        <v>75</v>
      </c>
      <c r="B6" s="192"/>
      <c r="C6" s="192"/>
      <c r="D6" s="192"/>
      <c r="E6" s="192"/>
    </row>
    <row r="7" spans="1:5" ht="15.75">
      <c r="A7" s="187"/>
      <c r="B7" s="190" t="s">
        <v>255</v>
      </c>
      <c r="C7" s="190"/>
      <c r="D7" s="190"/>
      <c r="E7" s="190"/>
    </row>
    <row r="8" spans="1:5" ht="15.75">
      <c r="A8" s="187"/>
      <c r="B8" s="190" t="s">
        <v>232</v>
      </c>
      <c r="C8" s="190"/>
      <c r="D8" s="190"/>
      <c r="E8" s="190"/>
    </row>
    <row r="9" spans="1:5" ht="15.75">
      <c r="A9" s="190" t="s">
        <v>256</v>
      </c>
      <c r="B9" s="190"/>
      <c r="C9" s="190"/>
      <c r="D9" s="190"/>
      <c r="E9" s="190"/>
    </row>
    <row r="10" spans="1:5" ht="15.75">
      <c r="A10" s="187"/>
      <c r="B10" s="190" t="s">
        <v>288</v>
      </c>
      <c r="C10" s="190"/>
      <c r="D10" s="190"/>
      <c r="E10" s="190"/>
    </row>
    <row r="11" spans="1:5" ht="109.5" customHeight="1">
      <c r="A11" s="191" t="s">
        <v>253</v>
      </c>
      <c r="B11" s="191"/>
      <c r="C11" s="191"/>
      <c r="D11" s="191"/>
      <c r="E11" s="191"/>
    </row>
    <row r="12" spans="1:5" ht="13.7" customHeight="1" thickBot="1"/>
    <row r="13" spans="1:5" ht="43.5" customHeight="1" thickTop="1" thickBot="1">
      <c r="A13" s="3" t="s">
        <v>0</v>
      </c>
      <c r="B13" s="4" t="s">
        <v>2</v>
      </c>
      <c r="C13" s="4" t="s">
        <v>3</v>
      </c>
      <c r="D13" s="4" t="s">
        <v>1</v>
      </c>
      <c r="E13" s="5" t="s">
        <v>4</v>
      </c>
    </row>
    <row r="14" spans="1:5" ht="17.649999999999999" customHeight="1" thickTop="1">
      <c r="A14" s="6">
        <v>1</v>
      </c>
      <c r="B14" s="7">
        <v>2</v>
      </c>
      <c r="C14" s="7">
        <v>3</v>
      </c>
      <c r="D14" s="7">
        <v>4</v>
      </c>
      <c r="E14" s="8">
        <v>5</v>
      </c>
    </row>
    <row r="15" spans="1:5" ht="47.25">
      <c r="A15" s="9" t="s">
        <v>60</v>
      </c>
      <c r="B15" s="10" t="s">
        <v>113</v>
      </c>
      <c r="C15" s="10"/>
      <c r="D15" s="10"/>
      <c r="E15" s="11">
        <f>E16</f>
        <v>2687.5</v>
      </c>
    </row>
    <row r="16" spans="1:5" ht="15.75">
      <c r="A16" s="9" t="s">
        <v>115</v>
      </c>
      <c r="B16" s="10" t="s">
        <v>114</v>
      </c>
      <c r="C16" s="12"/>
      <c r="D16" s="12"/>
      <c r="E16" s="13">
        <f>E17+E20+E26+E29+E32+E23</f>
        <v>2687.5</v>
      </c>
    </row>
    <row r="17" spans="1:5" ht="45">
      <c r="A17" s="152" t="s">
        <v>182</v>
      </c>
      <c r="B17" s="71" t="s">
        <v>219</v>
      </c>
      <c r="C17" s="71"/>
      <c r="D17" s="71"/>
      <c r="E17" s="153">
        <f>E18</f>
        <v>1720.9</v>
      </c>
    </row>
    <row r="18" spans="1:5" ht="15">
      <c r="A18" s="158" t="s">
        <v>63</v>
      </c>
      <c r="B18" s="154" t="s">
        <v>219</v>
      </c>
      <c r="C18" s="154" t="s">
        <v>62</v>
      </c>
      <c r="D18" s="154"/>
      <c r="E18" s="155">
        <f>E19</f>
        <v>1720.9</v>
      </c>
    </row>
    <row r="19" spans="1:5" ht="30">
      <c r="A19" s="159" t="s">
        <v>34</v>
      </c>
      <c r="B19" s="156" t="s">
        <v>219</v>
      </c>
      <c r="C19" s="156" t="s">
        <v>62</v>
      </c>
      <c r="D19" s="156" t="s">
        <v>33</v>
      </c>
      <c r="E19" s="157">
        <v>1720.9</v>
      </c>
    </row>
    <row r="20" spans="1:5" ht="45">
      <c r="A20" s="14" t="s">
        <v>182</v>
      </c>
      <c r="B20" s="15" t="s">
        <v>219</v>
      </c>
      <c r="C20" s="15"/>
      <c r="D20" s="15"/>
      <c r="E20" s="16">
        <f>E21</f>
        <v>0</v>
      </c>
    </row>
    <row r="21" spans="1:5" ht="15">
      <c r="A21" s="17" t="s">
        <v>63</v>
      </c>
      <c r="B21" s="19" t="s">
        <v>219</v>
      </c>
      <c r="C21" s="19" t="s">
        <v>62</v>
      </c>
      <c r="D21" s="19"/>
      <c r="E21" s="20">
        <f>E22</f>
        <v>0</v>
      </c>
    </row>
    <row r="22" spans="1:5" ht="15">
      <c r="A22" s="18" t="s">
        <v>23</v>
      </c>
      <c r="B22" s="51" t="s">
        <v>219</v>
      </c>
      <c r="C22" s="51" t="s">
        <v>62</v>
      </c>
      <c r="D22" s="51" t="s">
        <v>24</v>
      </c>
      <c r="E22" s="98">
        <f>220.9-220.9</f>
        <v>0</v>
      </c>
    </row>
    <row r="23" spans="1:5" ht="45">
      <c r="A23" s="14" t="s">
        <v>182</v>
      </c>
      <c r="B23" s="15" t="s">
        <v>219</v>
      </c>
      <c r="C23" s="15"/>
      <c r="D23" s="15"/>
      <c r="E23" s="16">
        <f>E24</f>
        <v>0</v>
      </c>
    </row>
    <row r="24" spans="1:5" ht="15">
      <c r="A24" s="147" t="s">
        <v>63</v>
      </c>
      <c r="B24" s="19" t="s">
        <v>219</v>
      </c>
      <c r="C24" s="19" t="s">
        <v>62</v>
      </c>
      <c r="D24" s="19"/>
      <c r="E24" s="20">
        <f>E25</f>
        <v>0</v>
      </c>
    </row>
    <row r="25" spans="1:5" ht="15">
      <c r="A25" s="18" t="s">
        <v>25</v>
      </c>
      <c r="B25" s="21" t="s">
        <v>219</v>
      </c>
      <c r="C25" s="21" t="s">
        <v>62</v>
      </c>
      <c r="D25" s="21" t="s">
        <v>26</v>
      </c>
      <c r="E25" s="138">
        <f>558.2-558.2</f>
        <v>0</v>
      </c>
    </row>
    <row r="26" spans="1:5" ht="45">
      <c r="A26" s="152" t="s">
        <v>182</v>
      </c>
      <c r="B26" s="71" t="s">
        <v>175</v>
      </c>
      <c r="C26" s="71"/>
      <c r="D26" s="71"/>
      <c r="E26" s="153">
        <f>E27</f>
        <v>129.1</v>
      </c>
    </row>
    <row r="27" spans="1:5" ht="15">
      <c r="A27" s="158" t="s">
        <v>63</v>
      </c>
      <c r="B27" s="154" t="s">
        <v>175</v>
      </c>
      <c r="C27" s="154" t="s">
        <v>62</v>
      </c>
      <c r="D27" s="154"/>
      <c r="E27" s="155">
        <f>E28</f>
        <v>129.1</v>
      </c>
    </row>
    <row r="28" spans="1:5" ht="30">
      <c r="A28" s="159" t="s">
        <v>34</v>
      </c>
      <c r="B28" s="156" t="s">
        <v>175</v>
      </c>
      <c r="C28" s="156" t="s">
        <v>62</v>
      </c>
      <c r="D28" s="156" t="s">
        <v>33</v>
      </c>
      <c r="E28" s="157">
        <v>129.1</v>
      </c>
    </row>
    <row r="29" spans="1:5" ht="49.5" customHeight="1">
      <c r="A29" s="14" t="s">
        <v>182</v>
      </c>
      <c r="B29" s="15" t="s">
        <v>175</v>
      </c>
      <c r="C29" s="15"/>
      <c r="D29" s="15"/>
      <c r="E29" s="16">
        <f>E30</f>
        <v>237.5</v>
      </c>
    </row>
    <row r="30" spans="1:5" ht="30.75" customHeight="1">
      <c r="A30" s="17" t="s">
        <v>63</v>
      </c>
      <c r="B30" s="19" t="s">
        <v>175</v>
      </c>
      <c r="C30" s="19" t="s">
        <v>62</v>
      </c>
      <c r="D30" s="19"/>
      <c r="E30" s="20">
        <f>E31</f>
        <v>237.5</v>
      </c>
    </row>
    <row r="31" spans="1:5" ht="20.25" customHeight="1">
      <c r="A31" s="18" t="s">
        <v>23</v>
      </c>
      <c r="B31" s="51" t="s">
        <v>175</v>
      </c>
      <c r="C31" s="51" t="s">
        <v>62</v>
      </c>
      <c r="D31" s="51" t="s">
        <v>24</v>
      </c>
      <c r="E31" s="98">
        <f>16.6+220.9</f>
        <v>237.5</v>
      </c>
    </row>
    <row r="32" spans="1:5" ht="30.75" customHeight="1">
      <c r="A32" s="14" t="s">
        <v>182</v>
      </c>
      <c r="B32" s="15" t="s">
        <v>175</v>
      </c>
      <c r="C32" s="15"/>
      <c r="D32" s="15"/>
      <c r="E32" s="16">
        <f>E33</f>
        <v>600</v>
      </c>
    </row>
    <row r="33" spans="1:5" ht="30.75" customHeight="1">
      <c r="A33" s="147" t="s">
        <v>63</v>
      </c>
      <c r="B33" s="19" t="s">
        <v>175</v>
      </c>
      <c r="C33" s="19" t="s">
        <v>62</v>
      </c>
      <c r="D33" s="19"/>
      <c r="E33" s="20">
        <f>E34</f>
        <v>600</v>
      </c>
    </row>
    <row r="34" spans="1:5" ht="21" customHeight="1">
      <c r="A34" s="18" t="s">
        <v>25</v>
      </c>
      <c r="B34" s="21" t="s">
        <v>175</v>
      </c>
      <c r="C34" s="21" t="s">
        <v>62</v>
      </c>
      <c r="D34" s="21" t="s">
        <v>26</v>
      </c>
      <c r="E34" s="138">
        <f>41.9+558.2-0.1</f>
        <v>600</v>
      </c>
    </row>
    <row r="35" spans="1:5" ht="48.75" customHeight="1">
      <c r="A35" s="22" t="s">
        <v>173</v>
      </c>
      <c r="B35" s="23" t="s">
        <v>116</v>
      </c>
      <c r="C35" s="23"/>
      <c r="D35" s="23"/>
      <c r="E35" s="24">
        <f>E36+E50+E58</f>
        <v>6931.7999999999993</v>
      </c>
    </row>
    <row r="36" spans="1:5" ht="36.75" customHeight="1">
      <c r="A36" s="25" t="s">
        <v>117</v>
      </c>
      <c r="B36" s="26" t="s">
        <v>118</v>
      </c>
      <c r="C36" s="27"/>
      <c r="D36" s="26"/>
      <c r="E36" s="24">
        <f>E37</f>
        <v>5431.7999999999993</v>
      </c>
    </row>
    <row r="37" spans="1:5" ht="48" customHeight="1">
      <c r="A37" s="28" t="s">
        <v>119</v>
      </c>
      <c r="B37" s="26" t="s">
        <v>120</v>
      </c>
      <c r="C37" s="21"/>
      <c r="D37" s="29"/>
      <c r="E37" s="30">
        <f>E41+E44+E47+E38</f>
        <v>5431.7999999999993</v>
      </c>
    </row>
    <row r="38" spans="1:5" ht="20.25" customHeight="1">
      <c r="A38" s="38" t="s">
        <v>282</v>
      </c>
      <c r="B38" s="39" t="s">
        <v>281</v>
      </c>
      <c r="C38" s="39"/>
      <c r="D38" s="39"/>
      <c r="E38" s="40">
        <f>E39</f>
        <v>3285</v>
      </c>
    </row>
    <row r="39" spans="1:5" ht="33" customHeight="1">
      <c r="A39" s="17" t="s">
        <v>63</v>
      </c>
      <c r="B39" s="34" t="s">
        <v>281</v>
      </c>
      <c r="C39" s="34" t="s">
        <v>62</v>
      </c>
      <c r="D39" s="34"/>
      <c r="E39" s="35">
        <f>E40</f>
        <v>3285</v>
      </c>
    </row>
    <row r="40" spans="1:5" ht="15">
      <c r="A40" s="18" t="s">
        <v>59</v>
      </c>
      <c r="B40" s="36" t="s">
        <v>281</v>
      </c>
      <c r="C40" s="36" t="s">
        <v>62</v>
      </c>
      <c r="D40" s="36" t="s">
        <v>51</v>
      </c>
      <c r="E40" s="37">
        <v>3285</v>
      </c>
    </row>
    <row r="41" spans="1:5" ht="42" customHeight="1">
      <c r="A41" s="38" t="s">
        <v>121</v>
      </c>
      <c r="B41" s="39" t="s">
        <v>122</v>
      </c>
      <c r="C41" s="39"/>
      <c r="D41" s="39"/>
      <c r="E41" s="40">
        <f>E42</f>
        <v>350</v>
      </c>
    </row>
    <row r="42" spans="1:5" ht="26.25" customHeight="1">
      <c r="A42" s="17" t="s">
        <v>63</v>
      </c>
      <c r="B42" s="34" t="s">
        <v>122</v>
      </c>
      <c r="C42" s="34" t="s">
        <v>62</v>
      </c>
      <c r="D42" s="34"/>
      <c r="E42" s="35">
        <f>E43</f>
        <v>350</v>
      </c>
    </row>
    <row r="43" spans="1:5" ht="26.25" customHeight="1">
      <c r="A43" s="18" t="s">
        <v>59</v>
      </c>
      <c r="B43" s="36" t="s">
        <v>122</v>
      </c>
      <c r="C43" s="36" t="s">
        <v>62</v>
      </c>
      <c r="D43" s="36" t="s">
        <v>51</v>
      </c>
      <c r="E43" s="37">
        <v>350</v>
      </c>
    </row>
    <row r="44" spans="1:5" ht="36" customHeight="1">
      <c r="A44" s="38" t="s">
        <v>257</v>
      </c>
      <c r="B44" s="39" t="s">
        <v>217</v>
      </c>
      <c r="C44" s="39"/>
      <c r="D44" s="39"/>
      <c r="E44" s="40">
        <f>E45</f>
        <v>1673.6</v>
      </c>
    </row>
    <row r="45" spans="1:5" ht="26.25" customHeight="1">
      <c r="A45" s="17" t="s">
        <v>63</v>
      </c>
      <c r="B45" s="34" t="s">
        <v>217</v>
      </c>
      <c r="C45" s="34" t="s">
        <v>62</v>
      </c>
      <c r="D45" s="34"/>
      <c r="E45" s="35">
        <f>E46</f>
        <v>1673.6</v>
      </c>
    </row>
    <row r="46" spans="1:5" ht="26.25" customHeight="1">
      <c r="A46" s="18" t="s">
        <v>59</v>
      </c>
      <c r="B46" s="36" t="s">
        <v>217</v>
      </c>
      <c r="C46" s="36" t="s">
        <v>62</v>
      </c>
      <c r="D46" s="36" t="s">
        <v>51</v>
      </c>
      <c r="E46" s="37">
        <v>1673.6</v>
      </c>
    </row>
    <row r="47" spans="1:5" ht="33.75" customHeight="1">
      <c r="A47" s="38" t="s">
        <v>257</v>
      </c>
      <c r="B47" s="39" t="s">
        <v>218</v>
      </c>
      <c r="C47" s="39"/>
      <c r="D47" s="39"/>
      <c r="E47" s="40">
        <f>E48</f>
        <v>123.19999999999982</v>
      </c>
    </row>
    <row r="48" spans="1:5" ht="26.25" customHeight="1">
      <c r="A48" s="17" t="s">
        <v>63</v>
      </c>
      <c r="B48" s="34" t="s">
        <v>218</v>
      </c>
      <c r="C48" s="34" t="s">
        <v>62</v>
      </c>
      <c r="D48" s="34"/>
      <c r="E48" s="35">
        <f>E49</f>
        <v>123.19999999999982</v>
      </c>
    </row>
    <row r="49" spans="1:5" ht="15">
      <c r="A49" s="18" t="s">
        <v>59</v>
      </c>
      <c r="B49" s="36" t="s">
        <v>218</v>
      </c>
      <c r="C49" s="36" t="s">
        <v>62</v>
      </c>
      <c r="D49" s="36" t="s">
        <v>51</v>
      </c>
      <c r="E49" s="37">
        <f>1000+2408.2-3285</f>
        <v>123.19999999999982</v>
      </c>
    </row>
    <row r="50" spans="1:5" ht="51.75" customHeight="1">
      <c r="A50" s="41" t="s">
        <v>123</v>
      </c>
      <c r="B50" s="42" t="s">
        <v>124</v>
      </c>
      <c r="C50" s="43"/>
      <c r="D50" s="42"/>
      <c r="E50" s="30">
        <f>E51</f>
        <v>0</v>
      </c>
    </row>
    <row r="51" spans="1:5" ht="32.25" customHeight="1">
      <c r="A51" s="41" t="s">
        <v>126</v>
      </c>
      <c r="B51" s="42" t="s">
        <v>125</v>
      </c>
      <c r="C51" s="44"/>
      <c r="D51" s="45"/>
      <c r="E51" s="46">
        <f>E52+E55</f>
        <v>0</v>
      </c>
    </row>
    <row r="52" spans="1:5" ht="47.25" customHeight="1">
      <c r="A52" s="38" t="s">
        <v>279</v>
      </c>
      <c r="B52" s="39" t="s">
        <v>127</v>
      </c>
      <c r="C52" s="39"/>
      <c r="D52" s="39"/>
      <c r="E52" s="40">
        <f>E53</f>
        <v>0</v>
      </c>
    </row>
    <row r="53" spans="1:5" ht="36" customHeight="1">
      <c r="A53" s="17" t="s">
        <v>63</v>
      </c>
      <c r="B53" s="34" t="s">
        <v>127</v>
      </c>
      <c r="C53" s="34" t="s">
        <v>62</v>
      </c>
      <c r="D53" s="34"/>
      <c r="E53" s="35">
        <f>E54</f>
        <v>0</v>
      </c>
    </row>
    <row r="54" spans="1:5" ht="15">
      <c r="A54" s="18" t="s">
        <v>59</v>
      </c>
      <c r="B54" s="36" t="s">
        <v>127</v>
      </c>
      <c r="C54" s="36" t="s">
        <v>62</v>
      </c>
      <c r="D54" s="36" t="s">
        <v>51</v>
      </c>
      <c r="E54" s="37">
        <f>40-40</f>
        <v>0</v>
      </c>
    </row>
    <row r="55" spans="1:5" ht="15">
      <c r="A55" s="47" t="s">
        <v>128</v>
      </c>
      <c r="B55" s="32" t="s">
        <v>129</v>
      </c>
      <c r="C55" s="48"/>
      <c r="D55" s="32"/>
      <c r="E55" s="33">
        <f>E56</f>
        <v>0</v>
      </c>
    </row>
    <row r="56" spans="1:5" ht="33.75" customHeight="1">
      <c r="A56" s="17" t="s">
        <v>63</v>
      </c>
      <c r="B56" s="49" t="s">
        <v>129</v>
      </c>
      <c r="C56" s="49" t="s">
        <v>62</v>
      </c>
      <c r="D56" s="49"/>
      <c r="E56" s="50">
        <f>E57</f>
        <v>0</v>
      </c>
    </row>
    <row r="57" spans="1:5" ht="15">
      <c r="A57" s="18" t="s">
        <v>59</v>
      </c>
      <c r="B57" s="51" t="s">
        <v>129</v>
      </c>
      <c r="C57" s="51" t="s">
        <v>62</v>
      </c>
      <c r="D57" s="51" t="s">
        <v>51</v>
      </c>
      <c r="E57" s="52">
        <f>1000-1000</f>
        <v>0</v>
      </c>
    </row>
    <row r="58" spans="1:5" ht="36.6" customHeight="1">
      <c r="A58" s="164" t="s">
        <v>240</v>
      </c>
      <c r="B58" s="42" t="s">
        <v>239</v>
      </c>
      <c r="C58" s="21"/>
      <c r="D58" s="21"/>
      <c r="E58" s="30">
        <f>E59</f>
        <v>1500</v>
      </c>
    </row>
    <row r="59" spans="1:5" ht="19.5" customHeight="1">
      <c r="A59" s="164" t="s">
        <v>241</v>
      </c>
      <c r="B59" s="42" t="s">
        <v>242</v>
      </c>
      <c r="C59" s="21"/>
      <c r="D59" s="21"/>
      <c r="E59" s="30">
        <f>E60</f>
        <v>1500</v>
      </c>
    </row>
    <row r="60" spans="1:5" ht="34.15" customHeight="1">
      <c r="A60" s="165" t="s">
        <v>243</v>
      </c>
      <c r="B60" s="45" t="s">
        <v>244</v>
      </c>
      <c r="C60" s="105"/>
      <c r="D60" s="105"/>
      <c r="E60" s="46">
        <f>E61</f>
        <v>1500</v>
      </c>
    </row>
    <row r="61" spans="1:5" ht="30.6" customHeight="1">
      <c r="A61" s="54" t="s">
        <v>63</v>
      </c>
      <c r="B61" s="49" t="s">
        <v>244</v>
      </c>
      <c r="C61" s="49" t="s">
        <v>62</v>
      </c>
      <c r="D61" s="49"/>
      <c r="E61" s="50">
        <f>E62</f>
        <v>1500</v>
      </c>
    </row>
    <row r="62" spans="1:5" ht="18.75" customHeight="1">
      <c r="A62" s="162" t="s">
        <v>59</v>
      </c>
      <c r="B62" s="21" t="s">
        <v>244</v>
      </c>
      <c r="C62" s="21" t="s">
        <v>62</v>
      </c>
      <c r="D62" s="21" t="s">
        <v>51</v>
      </c>
      <c r="E62" s="163">
        <f>1150+350</f>
        <v>1500</v>
      </c>
    </row>
    <row r="63" spans="1:5" ht="33.75" customHeight="1">
      <c r="A63" s="22" t="s">
        <v>61</v>
      </c>
      <c r="B63" s="23" t="s">
        <v>167</v>
      </c>
      <c r="C63" s="23"/>
      <c r="D63" s="23"/>
      <c r="E63" s="24">
        <f>E65</f>
        <v>60</v>
      </c>
    </row>
    <row r="64" spans="1:5" ht="35.25" customHeight="1">
      <c r="A64" s="22" t="s">
        <v>172</v>
      </c>
      <c r="B64" s="23" t="s">
        <v>171</v>
      </c>
      <c r="C64" s="23"/>
      <c r="D64" s="23"/>
      <c r="E64" s="24">
        <f>E65</f>
        <v>60</v>
      </c>
    </row>
    <row r="65" spans="1:5" ht="33.75" customHeight="1">
      <c r="A65" s="31" t="s">
        <v>168</v>
      </c>
      <c r="B65" s="32" t="s">
        <v>169</v>
      </c>
      <c r="C65" s="53"/>
      <c r="D65" s="32"/>
      <c r="E65" s="33">
        <f>E66</f>
        <v>60</v>
      </c>
    </row>
    <row r="66" spans="1:5" ht="36.75" customHeight="1">
      <c r="A66" s="54" t="s">
        <v>170</v>
      </c>
      <c r="B66" s="34" t="s">
        <v>169</v>
      </c>
      <c r="C66" s="34" t="s">
        <v>48</v>
      </c>
      <c r="D66" s="34"/>
      <c r="E66" s="35">
        <f>E67</f>
        <v>60</v>
      </c>
    </row>
    <row r="67" spans="1:5" ht="15">
      <c r="A67" s="18" t="s">
        <v>19</v>
      </c>
      <c r="B67" s="36" t="s">
        <v>169</v>
      </c>
      <c r="C67" s="36" t="s">
        <v>48</v>
      </c>
      <c r="D67" s="36" t="s">
        <v>20</v>
      </c>
      <c r="E67" s="37">
        <v>60</v>
      </c>
    </row>
    <row r="68" spans="1:5" ht="73.5" customHeight="1">
      <c r="A68" s="189" t="s">
        <v>267</v>
      </c>
      <c r="B68" s="23" t="s">
        <v>176</v>
      </c>
      <c r="C68" s="12"/>
      <c r="D68" s="23"/>
      <c r="E68" s="55">
        <f>E69</f>
        <v>1286.9000000000001</v>
      </c>
    </row>
    <row r="69" spans="1:5" ht="30" customHeight="1">
      <c r="A69" s="62" t="s">
        <v>268</v>
      </c>
      <c r="B69" s="23" t="s">
        <v>177</v>
      </c>
      <c r="C69" s="23"/>
      <c r="D69" s="23"/>
      <c r="E69" s="63">
        <f>E70+E73</f>
        <v>1286.9000000000001</v>
      </c>
    </row>
    <row r="70" spans="1:5" ht="56.25" customHeight="1">
      <c r="A70" s="143" t="s">
        <v>178</v>
      </c>
      <c r="B70" s="39" t="s">
        <v>179</v>
      </c>
      <c r="C70" s="144"/>
      <c r="D70" s="60"/>
      <c r="E70" s="56">
        <f>E71</f>
        <v>0</v>
      </c>
    </row>
    <row r="71" spans="1:5" ht="38.25" customHeight="1">
      <c r="A71" s="145" t="s">
        <v>63</v>
      </c>
      <c r="B71" s="34" t="s">
        <v>179</v>
      </c>
      <c r="C71" s="34" t="s">
        <v>62</v>
      </c>
      <c r="D71" s="34"/>
      <c r="E71" s="57">
        <f>E72</f>
        <v>0</v>
      </c>
    </row>
    <row r="72" spans="1:5" ht="15">
      <c r="A72" s="18" t="s">
        <v>59</v>
      </c>
      <c r="B72" s="36" t="s">
        <v>179</v>
      </c>
      <c r="C72" s="36" t="s">
        <v>62</v>
      </c>
      <c r="D72" s="36" t="s">
        <v>51</v>
      </c>
      <c r="E72" s="59">
        <f>600-600</f>
        <v>0</v>
      </c>
    </row>
    <row r="73" spans="1:5" ht="56.25" customHeight="1">
      <c r="A73" s="143" t="s">
        <v>269</v>
      </c>
      <c r="B73" s="39" t="s">
        <v>270</v>
      </c>
      <c r="C73" s="144"/>
      <c r="D73" s="60"/>
      <c r="E73" s="56">
        <f>E74</f>
        <v>1286.9000000000001</v>
      </c>
    </row>
    <row r="74" spans="1:5" ht="28.9" customHeight="1">
      <c r="A74" s="145" t="s">
        <v>63</v>
      </c>
      <c r="B74" s="34" t="s">
        <v>270</v>
      </c>
      <c r="C74" s="34" t="s">
        <v>62</v>
      </c>
      <c r="D74" s="34"/>
      <c r="E74" s="57">
        <f>E75</f>
        <v>1286.9000000000001</v>
      </c>
    </row>
    <row r="75" spans="1:5" ht="15">
      <c r="A75" s="18" t="s">
        <v>59</v>
      </c>
      <c r="B75" s="36" t="s">
        <v>270</v>
      </c>
      <c r="C75" s="36" t="s">
        <v>62</v>
      </c>
      <c r="D75" s="36" t="s">
        <v>51</v>
      </c>
      <c r="E75" s="59">
        <f>600-377.1+1064</f>
        <v>1286.9000000000001</v>
      </c>
    </row>
    <row r="76" spans="1:5" ht="50.25" customHeight="1">
      <c r="A76" s="9" t="s">
        <v>273</v>
      </c>
      <c r="B76" s="23" t="s">
        <v>274</v>
      </c>
      <c r="C76" s="12"/>
      <c r="D76" s="23"/>
      <c r="E76" s="55">
        <f>E77</f>
        <v>500</v>
      </c>
    </row>
    <row r="77" spans="1:5" ht="33" customHeight="1">
      <c r="A77" s="62" t="s">
        <v>276</v>
      </c>
      <c r="B77" s="23" t="s">
        <v>275</v>
      </c>
      <c r="C77" s="23"/>
      <c r="D77" s="23"/>
      <c r="E77" s="63">
        <f>E78</f>
        <v>500</v>
      </c>
    </row>
    <row r="78" spans="1:5" ht="21" customHeight="1">
      <c r="A78" s="62" t="s">
        <v>277</v>
      </c>
      <c r="B78" s="23" t="s">
        <v>278</v>
      </c>
      <c r="C78" s="23"/>
      <c r="D78" s="23"/>
      <c r="E78" s="63">
        <f>E79</f>
        <v>500</v>
      </c>
    </row>
    <row r="79" spans="1:5" ht="54" customHeight="1">
      <c r="A79" s="183" t="s">
        <v>249</v>
      </c>
      <c r="B79" s="184" t="s">
        <v>250</v>
      </c>
      <c r="C79" s="105"/>
      <c r="D79" s="105"/>
      <c r="E79" s="90">
        <f>E80</f>
        <v>500</v>
      </c>
    </row>
    <row r="80" spans="1:5" ht="30" customHeight="1">
      <c r="A80" s="174" t="s">
        <v>63</v>
      </c>
      <c r="B80" s="175" t="s">
        <v>250</v>
      </c>
      <c r="C80" s="49" t="s">
        <v>62</v>
      </c>
      <c r="D80" s="49"/>
      <c r="E80" s="50">
        <f>E81</f>
        <v>500</v>
      </c>
    </row>
    <row r="81" spans="1:5" ht="15">
      <c r="A81" s="173" t="s">
        <v>25</v>
      </c>
      <c r="B81" s="176" t="s">
        <v>250</v>
      </c>
      <c r="C81" s="21" t="s">
        <v>62</v>
      </c>
      <c r="D81" s="177" t="s">
        <v>26</v>
      </c>
      <c r="E81" s="172">
        <v>500</v>
      </c>
    </row>
    <row r="82" spans="1:5" ht="57.75" customHeight="1">
      <c r="A82" s="9" t="s">
        <v>185</v>
      </c>
      <c r="B82" s="23" t="s">
        <v>183</v>
      </c>
      <c r="C82" s="12"/>
      <c r="D82" s="23"/>
      <c r="E82" s="55">
        <f>E83+E87</f>
        <v>106</v>
      </c>
    </row>
    <row r="83" spans="1:5" ht="26.25" customHeight="1">
      <c r="A83" s="62" t="s">
        <v>186</v>
      </c>
      <c r="B83" s="23" t="s">
        <v>184</v>
      </c>
      <c r="C83" s="23"/>
      <c r="D83" s="23"/>
      <c r="E83" s="63">
        <f>E84</f>
        <v>100</v>
      </c>
    </row>
    <row r="84" spans="1:5" ht="26.25" customHeight="1">
      <c r="A84" s="95" t="s">
        <v>190</v>
      </c>
      <c r="B84" s="49" t="s">
        <v>187</v>
      </c>
      <c r="C84" s="49"/>
      <c r="D84" s="45"/>
      <c r="E84" s="140">
        <f>E85</f>
        <v>100</v>
      </c>
    </row>
    <row r="85" spans="1:5" ht="26.25" customHeight="1">
      <c r="A85" s="95" t="s">
        <v>49</v>
      </c>
      <c r="B85" s="49" t="s">
        <v>187</v>
      </c>
      <c r="C85" s="49" t="s">
        <v>58</v>
      </c>
      <c r="D85" s="49"/>
      <c r="E85" s="50">
        <f>E86</f>
        <v>100</v>
      </c>
    </row>
    <row r="86" spans="1:5" ht="26.25" customHeight="1">
      <c r="A86" s="18" t="s">
        <v>36</v>
      </c>
      <c r="B86" s="51" t="s">
        <v>187</v>
      </c>
      <c r="C86" s="51" t="s">
        <v>58</v>
      </c>
      <c r="D86" s="51" t="s">
        <v>37</v>
      </c>
      <c r="E86" s="52">
        <v>100</v>
      </c>
    </row>
    <row r="87" spans="1:5" ht="30.75">
      <c r="A87" s="62" t="s">
        <v>189</v>
      </c>
      <c r="B87" s="23" t="s">
        <v>188</v>
      </c>
      <c r="C87" s="43"/>
      <c r="D87" s="43"/>
      <c r="E87" s="141">
        <f>E88</f>
        <v>6</v>
      </c>
    </row>
    <row r="88" spans="1:5" ht="15.75">
      <c r="A88" s="95" t="s">
        <v>192</v>
      </c>
      <c r="B88" s="49" t="s">
        <v>191</v>
      </c>
      <c r="C88" s="49"/>
      <c r="D88" s="45"/>
      <c r="E88" s="140">
        <f>E89</f>
        <v>6</v>
      </c>
    </row>
    <row r="89" spans="1:5" ht="33.75" customHeight="1">
      <c r="A89" s="17" t="s">
        <v>63</v>
      </c>
      <c r="B89" s="49" t="s">
        <v>191</v>
      </c>
      <c r="C89" s="49" t="s">
        <v>62</v>
      </c>
      <c r="D89" s="49"/>
      <c r="E89" s="50">
        <f>E90</f>
        <v>6</v>
      </c>
    </row>
    <row r="90" spans="1:5" ht="15">
      <c r="A90" s="18" t="s">
        <v>12</v>
      </c>
      <c r="B90" s="51" t="s">
        <v>191</v>
      </c>
      <c r="C90" s="51" t="s">
        <v>62</v>
      </c>
      <c r="D90" s="51" t="s">
        <v>38</v>
      </c>
      <c r="E90" s="52">
        <v>6</v>
      </c>
    </row>
    <row r="91" spans="1:5" ht="48" customHeight="1">
      <c r="A91" s="9" t="s">
        <v>196</v>
      </c>
      <c r="B91" s="23" t="s">
        <v>195</v>
      </c>
      <c r="C91" s="12"/>
      <c r="D91" s="23"/>
      <c r="E91" s="55">
        <f>E92+E103</f>
        <v>151.4</v>
      </c>
    </row>
    <row r="92" spans="1:5" ht="25.5" customHeight="1">
      <c r="A92" s="142" t="s">
        <v>200</v>
      </c>
      <c r="B92" s="23" t="s">
        <v>197</v>
      </c>
      <c r="C92" s="12"/>
      <c r="D92" s="23"/>
      <c r="E92" s="55">
        <f>E93</f>
        <v>117</v>
      </c>
    </row>
    <row r="93" spans="1:5" ht="15.75">
      <c r="A93" s="62" t="s">
        <v>201</v>
      </c>
      <c r="B93" s="23" t="s">
        <v>198</v>
      </c>
      <c r="C93" s="23"/>
      <c r="D93" s="23"/>
      <c r="E93" s="63">
        <f>E97+E94+E100</f>
        <v>117</v>
      </c>
    </row>
    <row r="94" spans="1:5" ht="15.75">
      <c r="A94" s="143" t="s">
        <v>202</v>
      </c>
      <c r="B94" s="39" t="s">
        <v>199</v>
      </c>
      <c r="C94" s="144"/>
      <c r="D94" s="60"/>
      <c r="E94" s="56">
        <f>E95</f>
        <v>10</v>
      </c>
    </row>
    <row r="95" spans="1:5" ht="38.25" customHeight="1">
      <c r="A95" s="145" t="s">
        <v>63</v>
      </c>
      <c r="B95" s="34" t="s">
        <v>199</v>
      </c>
      <c r="C95" s="34" t="s">
        <v>62</v>
      </c>
      <c r="D95" s="34"/>
      <c r="E95" s="57">
        <f>E96</f>
        <v>10</v>
      </c>
    </row>
    <row r="96" spans="1:5" ht="15">
      <c r="A96" s="146" t="s">
        <v>15</v>
      </c>
      <c r="B96" s="36" t="s">
        <v>199</v>
      </c>
      <c r="C96" s="36" t="s">
        <v>62</v>
      </c>
      <c r="D96" s="36" t="s">
        <v>16</v>
      </c>
      <c r="E96" s="59">
        <v>10</v>
      </c>
    </row>
    <row r="97" spans="1:5" ht="15.75">
      <c r="A97" s="143" t="s">
        <v>204</v>
      </c>
      <c r="B97" s="39" t="s">
        <v>203</v>
      </c>
      <c r="C97" s="144"/>
      <c r="D97" s="60"/>
      <c r="E97" s="56">
        <f>E98</f>
        <v>90</v>
      </c>
    </row>
    <row r="98" spans="1:5" ht="33.75" customHeight="1">
      <c r="A98" s="145" t="s">
        <v>63</v>
      </c>
      <c r="B98" s="34" t="s">
        <v>203</v>
      </c>
      <c r="C98" s="34" t="s">
        <v>62</v>
      </c>
      <c r="D98" s="34"/>
      <c r="E98" s="57">
        <f>E99</f>
        <v>90</v>
      </c>
    </row>
    <row r="99" spans="1:5" ht="15">
      <c r="A99" s="146" t="s">
        <v>15</v>
      </c>
      <c r="B99" s="36" t="s">
        <v>203</v>
      </c>
      <c r="C99" s="36" t="s">
        <v>62</v>
      </c>
      <c r="D99" s="36" t="s">
        <v>16</v>
      </c>
      <c r="E99" s="59">
        <v>90</v>
      </c>
    </row>
    <row r="100" spans="1:5" ht="36.75" customHeight="1">
      <c r="A100" s="143" t="s">
        <v>206</v>
      </c>
      <c r="B100" s="39" t="s">
        <v>205</v>
      </c>
      <c r="C100" s="144"/>
      <c r="D100" s="60"/>
      <c r="E100" s="56">
        <f>E101</f>
        <v>17</v>
      </c>
    </row>
    <row r="101" spans="1:5" ht="32.25" customHeight="1">
      <c r="A101" s="145" t="s">
        <v>63</v>
      </c>
      <c r="B101" s="34" t="s">
        <v>205</v>
      </c>
      <c r="C101" s="34" t="s">
        <v>62</v>
      </c>
      <c r="D101" s="34"/>
      <c r="E101" s="57">
        <f>E102</f>
        <v>17</v>
      </c>
    </row>
    <row r="102" spans="1:5" ht="15">
      <c r="A102" s="146" t="s">
        <v>15</v>
      </c>
      <c r="B102" s="36" t="s">
        <v>205</v>
      </c>
      <c r="C102" s="36" t="s">
        <v>62</v>
      </c>
      <c r="D102" s="36" t="s">
        <v>16</v>
      </c>
      <c r="E102" s="59">
        <v>17</v>
      </c>
    </row>
    <row r="103" spans="1:5" ht="48" customHeight="1">
      <c r="A103" s="142" t="s">
        <v>210</v>
      </c>
      <c r="B103" s="23" t="s">
        <v>207</v>
      </c>
      <c r="C103" s="12"/>
      <c r="D103" s="23"/>
      <c r="E103" s="55">
        <f>E104</f>
        <v>34.4</v>
      </c>
    </row>
    <row r="104" spans="1:5" ht="15.75">
      <c r="A104" s="62" t="s">
        <v>211</v>
      </c>
      <c r="B104" s="23" t="s">
        <v>208</v>
      </c>
      <c r="C104" s="23"/>
      <c r="D104" s="23"/>
      <c r="E104" s="63">
        <f>E105+E108</f>
        <v>34.4</v>
      </c>
    </row>
    <row r="105" spans="1:5" ht="15.75">
      <c r="A105" s="143" t="s">
        <v>212</v>
      </c>
      <c r="B105" s="39" t="s">
        <v>209</v>
      </c>
      <c r="C105" s="144"/>
      <c r="D105" s="60"/>
      <c r="E105" s="56">
        <f>E106</f>
        <v>1</v>
      </c>
    </row>
    <row r="106" spans="1:5" ht="33.75" customHeight="1">
      <c r="A106" s="145" t="s">
        <v>63</v>
      </c>
      <c r="B106" s="34" t="s">
        <v>209</v>
      </c>
      <c r="C106" s="34" t="s">
        <v>62</v>
      </c>
      <c r="D106" s="34"/>
      <c r="E106" s="57">
        <f>E107</f>
        <v>1</v>
      </c>
    </row>
    <row r="107" spans="1:5" ht="34.5" customHeight="1">
      <c r="A107" s="146" t="s">
        <v>34</v>
      </c>
      <c r="B107" s="36" t="s">
        <v>209</v>
      </c>
      <c r="C107" s="36" t="s">
        <v>62</v>
      </c>
      <c r="D107" s="36" t="s">
        <v>33</v>
      </c>
      <c r="E107" s="59">
        <v>1</v>
      </c>
    </row>
    <row r="108" spans="1:5" ht="54.75" customHeight="1">
      <c r="A108" s="143" t="s">
        <v>214</v>
      </c>
      <c r="B108" s="39" t="s">
        <v>213</v>
      </c>
      <c r="C108" s="144"/>
      <c r="D108" s="60"/>
      <c r="E108" s="56">
        <f>E109</f>
        <v>33.4</v>
      </c>
    </row>
    <row r="109" spans="1:5" ht="15">
      <c r="A109" s="145" t="s">
        <v>44</v>
      </c>
      <c r="B109" s="34" t="s">
        <v>213</v>
      </c>
      <c r="C109" s="34" t="s">
        <v>45</v>
      </c>
      <c r="D109" s="34"/>
      <c r="E109" s="57">
        <f>E110</f>
        <v>33.4</v>
      </c>
    </row>
    <row r="110" spans="1:5" ht="36.75" customHeight="1">
      <c r="A110" s="146" t="s">
        <v>34</v>
      </c>
      <c r="B110" s="36" t="s">
        <v>213</v>
      </c>
      <c r="C110" s="36" t="s">
        <v>45</v>
      </c>
      <c r="D110" s="36" t="s">
        <v>33</v>
      </c>
      <c r="E110" s="59">
        <f>44.9-11.5</f>
        <v>33.4</v>
      </c>
    </row>
    <row r="111" spans="1:5" ht="26.25" customHeight="1">
      <c r="A111" s="64" t="s">
        <v>53</v>
      </c>
      <c r="B111" s="23" t="s">
        <v>164</v>
      </c>
      <c r="C111" s="65"/>
      <c r="D111" s="65"/>
      <c r="E111" s="66">
        <f>E112+E118+E132+E136</f>
        <v>10922.400000000001</v>
      </c>
    </row>
    <row r="112" spans="1:5" ht="29.25" customHeight="1">
      <c r="A112" s="67" t="s">
        <v>52</v>
      </c>
      <c r="B112" s="68" t="s">
        <v>165</v>
      </c>
      <c r="C112" s="68"/>
      <c r="D112" s="68"/>
      <c r="E112" s="69">
        <f>E113</f>
        <v>309.2</v>
      </c>
    </row>
    <row r="113" spans="1:5" ht="22.5" customHeight="1">
      <c r="A113" s="70" t="s">
        <v>220</v>
      </c>
      <c r="B113" s="71" t="s">
        <v>166</v>
      </c>
      <c r="C113" s="71"/>
      <c r="D113" s="71"/>
      <c r="E113" s="72">
        <f>E114+E116</f>
        <v>309.2</v>
      </c>
    </row>
    <row r="114" spans="1:5" ht="29.25" customHeight="1">
      <c r="A114" s="17" t="s">
        <v>63</v>
      </c>
      <c r="B114" s="34" t="s">
        <v>166</v>
      </c>
      <c r="C114" s="34" t="s">
        <v>62</v>
      </c>
      <c r="D114" s="34"/>
      <c r="E114" s="57">
        <f>E115</f>
        <v>292.8</v>
      </c>
    </row>
    <row r="115" spans="1:5" ht="31.5" customHeight="1">
      <c r="A115" s="73" t="s">
        <v>6</v>
      </c>
      <c r="B115" s="34" t="s">
        <v>166</v>
      </c>
      <c r="C115" s="34" t="s">
        <v>62</v>
      </c>
      <c r="D115" s="34" t="s">
        <v>7</v>
      </c>
      <c r="E115" s="57">
        <f>278.5+14.3</f>
        <v>292.8</v>
      </c>
    </row>
    <row r="116" spans="1:5" ht="16.5" customHeight="1">
      <c r="A116" s="74" t="s">
        <v>67</v>
      </c>
      <c r="B116" s="34" t="s">
        <v>166</v>
      </c>
      <c r="C116" s="34" t="s">
        <v>66</v>
      </c>
      <c r="D116" s="34"/>
      <c r="E116" s="57">
        <f>E117</f>
        <v>16.399999999999999</v>
      </c>
    </row>
    <row r="117" spans="1:5" ht="37.5" customHeight="1">
      <c r="A117" s="75" t="s">
        <v>6</v>
      </c>
      <c r="B117" s="34" t="s">
        <v>166</v>
      </c>
      <c r="C117" s="34" t="s">
        <v>66</v>
      </c>
      <c r="D117" s="34" t="s">
        <v>7</v>
      </c>
      <c r="E117" s="57">
        <v>16.399999999999999</v>
      </c>
    </row>
    <row r="118" spans="1:5" ht="26.25" customHeight="1">
      <c r="A118" s="67" t="s">
        <v>54</v>
      </c>
      <c r="B118" s="68" t="s">
        <v>80</v>
      </c>
      <c r="C118" s="68"/>
      <c r="D118" s="68"/>
      <c r="E118" s="76">
        <f>E119+E122+E125</f>
        <v>8773.7000000000007</v>
      </c>
    </row>
    <row r="119" spans="1:5" ht="24.75" customHeight="1">
      <c r="A119" s="77" t="s">
        <v>221</v>
      </c>
      <c r="B119" s="39" t="s">
        <v>81</v>
      </c>
      <c r="C119" s="39"/>
      <c r="D119" s="39"/>
      <c r="E119" s="56">
        <f>E120</f>
        <v>6524.7</v>
      </c>
    </row>
    <row r="120" spans="1:5" ht="26.25" customHeight="1">
      <c r="A120" s="78" t="s">
        <v>69</v>
      </c>
      <c r="B120" s="34" t="s">
        <v>81</v>
      </c>
      <c r="C120" s="34" t="s">
        <v>68</v>
      </c>
      <c r="D120" s="34"/>
      <c r="E120" s="57">
        <f>E121</f>
        <v>6524.7</v>
      </c>
    </row>
    <row r="121" spans="1:5" ht="45" customHeight="1">
      <c r="A121" s="18" t="s">
        <v>8</v>
      </c>
      <c r="B121" s="36" t="s">
        <v>81</v>
      </c>
      <c r="C121" s="36" t="s">
        <v>68</v>
      </c>
      <c r="D121" s="36" t="s">
        <v>9</v>
      </c>
      <c r="E121" s="59">
        <v>6524.7</v>
      </c>
    </row>
    <row r="122" spans="1:5" ht="41.25" customHeight="1">
      <c r="A122" s="77" t="s">
        <v>222</v>
      </c>
      <c r="B122" s="39" t="s">
        <v>82</v>
      </c>
      <c r="C122" s="39"/>
      <c r="D122" s="39"/>
      <c r="E122" s="56">
        <f>E123</f>
        <v>508.6</v>
      </c>
    </row>
    <row r="123" spans="1:5" ht="26.25" customHeight="1">
      <c r="A123" s="78" t="s">
        <v>69</v>
      </c>
      <c r="B123" s="34" t="s">
        <v>82</v>
      </c>
      <c r="C123" s="34" t="s">
        <v>68</v>
      </c>
      <c r="D123" s="34"/>
      <c r="E123" s="57">
        <f>E124</f>
        <v>508.6</v>
      </c>
    </row>
    <row r="124" spans="1:5" ht="31.5" customHeight="1">
      <c r="A124" s="18" t="s">
        <v>8</v>
      </c>
      <c r="B124" s="36" t="s">
        <v>82</v>
      </c>
      <c r="C124" s="36" t="s">
        <v>68</v>
      </c>
      <c r="D124" s="36" t="s">
        <v>9</v>
      </c>
      <c r="E124" s="59">
        <v>508.6</v>
      </c>
    </row>
    <row r="125" spans="1:5" ht="24" customHeight="1">
      <c r="A125" s="70" t="s">
        <v>220</v>
      </c>
      <c r="B125" s="71" t="s">
        <v>83</v>
      </c>
      <c r="C125" s="71"/>
      <c r="D125" s="71"/>
      <c r="E125" s="79">
        <f>E126+E128+E130</f>
        <v>1740.3999999999999</v>
      </c>
    </row>
    <row r="126" spans="1:5" ht="22.5" customHeight="1">
      <c r="A126" s="80" t="s">
        <v>69</v>
      </c>
      <c r="B126" s="60" t="s">
        <v>83</v>
      </c>
      <c r="C126" s="60" t="s">
        <v>68</v>
      </c>
      <c r="D126" s="60"/>
      <c r="E126" s="61">
        <f>E127</f>
        <v>27.6</v>
      </c>
    </row>
    <row r="127" spans="1:5" ht="37.5" customHeight="1">
      <c r="A127" s="18" t="s">
        <v>8</v>
      </c>
      <c r="B127" s="36" t="s">
        <v>83</v>
      </c>
      <c r="C127" s="36" t="s">
        <v>68</v>
      </c>
      <c r="D127" s="36" t="s">
        <v>9</v>
      </c>
      <c r="E127" s="59">
        <v>27.6</v>
      </c>
    </row>
    <row r="128" spans="1:5" ht="39.75" customHeight="1">
      <c r="A128" s="17" t="s">
        <v>63</v>
      </c>
      <c r="B128" s="60" t="s">
        <v>83</v>
      </c>
      <c r="C128" s="60" t="s">
        <v>62</v>
      </c>
      <c r="D128" s="60"/>
      <c r="E128" s="61">
        <f>E129</f>
        <v>1652.8</v>
      </c>
    </row>
    <row r="129" spans="1:5" ht="36.75" customHeight="1">
      <c r="A129" s="18" t="s">
        <v>8</v>
      </c>
      <c r="B129" s="36" t="s">
        <v>83</v>
      </c>
      <c r="C129" s="36" t="s">
        <v>62</v>
      </c>
      <c r="D129" s="36" t="s">
        <v>9</v>
      </c>
      <c r="E129" s="59">
        <f>1602.8+5+45</f>
        <v>1652.8</v>
      </c>
    </row>
    <row r="130" spans="1:5" ht="26.25" customHeight="1">
      <c r="A130" s="74" t="s">
        <v>67</v>
      </c>
      <c r="B130" s="60" t="s">
        <v>83</v>
      </c>
      <c r="C130" s="60" t="s">
        <v>66</v>
      </c>
      <c r="D130" s="60"/>
      <c r="E130" s="81">
        <f>E131</f>
        <v>60</v>
      </c>
    </row>
    <row r="131" spans="1:5" ht="28.5" customHeight="1">
      <c r="A131" s="18" t="s">
        <v>8</v>
      </c>
      <c r="B131" s="36" t="s">
        <v>83</v>
      </c>
      <c r="C131" s="36" t="s">
        <v>66</v>
      </c>
      <c r="D131" s="36" t="s">
        <v>9</v>
      </c>
      <c r="E131" s="37">
        <v>60</v>
      </c>
    </row>
    <row r="132" spans="1:5" ht="15.75">
      <c r="A132" s="67" t="s">
        <v>55</v>
      </c>
      <c r="B132" s="68" t="s">
        <v>84</v>
      </c>
      <c r="C132" s="68"/>
      <c r="D132" s="68"/>
      <c r="E132" s="82">
        <f>E133</f>
        <v>1299.9000000000001</v>
      </c>
    </row>
    <row r="133" spans="1:5" ht="15">
      <c r="A133" s="77" t="s">
        <v>223</v>
      </c>
      <c r="B133" s="39" t="s">
        <v>85</v>
      </c>
      <c r="C133" s="39"/>
      <c r="D133" s="39"/>
      <c r="E133" s="56">
        <f>E134</f>
        <v>1299.9000000000001</v>
      </c>
    </row>
    <row r="134" spans="1:5" ht="15">
      <c r="A134" s="83" t="s">
        <v>69</v>
      </c>
      <c r="B134" s="34" t="s">
        <v>85</v>
      </c>
      <c r="C134" s="34" t="s">
        <v>68</v>
      </c>
      <c r="D134" s="34"/>
      <c r="E134" s="57">
        <f>E135</f>
        <v>1299.9000000000001</v>
      </c>
    </row>
    <row r="135" spans="1:5" ht="30">
      <c r="A135" s="18" t="s">
        <v>8</v>
      </c>
      <c r="B135" s="36" t="s">
        <v>85</v>
      </c>
      <c r="C135" s="36" t="s">
        <v>68</v>
      </c>
      <c r="D135" s="36" t="s">
        <v>9</v>
      </c>
      <c r="E135" s="59">
        <v>1299.9000000000001</v>
      </c>
    </row>
    <row r="136" spans="1:5" ht="36" customHeight="1">
      <c r="A136" s="84" t="s">
        <v>56</v>
      </c>
      <c r="B136" s="85" t="s">
        <v>86</v>
      </c>
      <c r="C136" s="43"/>
      <c r="D136" s="85"/>
      <c r="E136" s="69">
        <f>E137</f>
        <v>539.6</v>
      </c>
    </row>
    <row r="137" spans="1:5" ht="32.25" customHeight="1">
      <c r="A137" s="86" t="s">
        <v>224</v>
      </c>
      <c r="B137" s="39" t="s">
        <v>87</v>
      </c>
      <c r="C137" s="39"/>
      <c r="D137" s="39"/>
      <c r="E137" s="40">
        <f>E140+E138</f>
        <v>539.6</v>
      </c>
    </row>
    <row r="138" spans="1:5" ht="15">
      <c r="A138" s="83" t="s">
        <v>69</v>
      </c>
      <c r="B138" s="34" t="s">
        <v>87</v>
      </c>
      <c r="C138" s="34" t="s">
        <v>68</v>
      </c>
      <c r="D138" s="34"/>
      <c r="E138" s="50">
        <f>E139</f>
        <v>510.6</v>
      </c>
    </row>
    <row r="139" spans="1:5" ht="30">
      <c r="A139" s="18" t="s">
        <v>8</v>
      </c>
      <c r="B139" s="36" t="s">
        <v>87</v>
      </c>
      <c r="C139" s="36" t="s">
        <v>68</v>
      </c>
      <c r="D139" s="36" t="s">
        <v>9</v>
      </c>
      <c r="E139" s="52">
        <f>538.5-27.9</f>
        <v>510.6</v>
      </c>
    </row>
    <row r="140" spans="1:5" ht="15">
      <c r="A140" s="17" t="s">
        <v>63</v>
      </c>
      <c r="B140" s="60" t="s">
        <v>87</v>
      </c>
      <c r="C140" s="60" t="s">
        <v>62</v>
      </c>
      <c r="D140" s="60"/>
      <c r="E140" s="81">
        <f>E141</f>
        <v>29</v>
      </c>
    </row>
    <row r="141" spans="1:5" ht="30">
      <c r="A141" s="18" t="s">
        <v>8</v>
      </c>
      <c r="B141" s="36" t="s">
        <v>87</v>
      </c>
      <c r="C141" s="36" t="s">
        <v>62</v>
      </c>
      <c r="D141" s="36" t="s">
        <v>9</v>
      </c>
      <c r="E141" s="37">
        <f>1.1+27.9</f>
        <v>29</v>
      </c>
    </row>
    <row r="142" spans="1:5" ht="49.5" customHeight="1">
      <c r="A142" s="161" t="s">
        <v>233</v>
      </c>
      <c r="B142" s="26" t="s">
        <v>234</v>
      </c>
      <c r="C142" s="148"/>
      <c r="D142" s="148"/>
      <c r="E142" s="24">
        <f>E143</f>
        <v>20</v>
      </c>
    </row>
    <row r="143" spans="1:5" ht="33.6" customHeight="1">
      <c r="A143" s="161" t="s">
        <v>235</v>
      </c>
      <c r="B143" s="26" t="s">
        <v>236</v>
      </c>
      <c r="C143" s="148"/>
      <c r="D143" s="148"/>
      <c r="E143" s="24">
        <f>E144</f>
        <v>20</v>
      </c>
    </row>
    <row r="144" spans="1:5" ht="25.15" customHeight="1">
      <c r="A144" s="160" t="s">
        <v>237</v>
      </c>
      <c r="B144" s="93" t="s">
        <v>238</v>
      </c>
      <c r="C144" s="60"/>
      <c r="D144" s="60"/>
      <c r="E144" s="81">
        <f>E145</f>
        <v>20</v>
      </c>
    </row>
    <row r="145" spans="1:5" ht="37.9" customHeight="1">
      <c r="A145" s="54" t="s">
        <v>63</v>
      </c>
      <c r="B145" s="49" t="s">
        <v>238</v>
      </c>
      <c r="C145" s="34" t="s">
        <v>62</v>
      </c>
      <c r="D145" s="34"/>
      <c r="E145" s="35">
        <f>E146</f>
        <v>20</v>
      </c>
    </row>
    <row r="146" spans="1:5" ht="30">
      <c r="A146" s="88" t="s">
        <v>34</v>
      </c>
      <c r="B146" s="51" t="s">
        <v>238</v>
      </c>
      <c r="C146" s="36" t="s">
        <v>62</v>
      </c>
      <c r="D146" s="36" t="s">
        <v>33</v>
      </c>
      <c r="E146" s="37">
        <v>20</v>
      </c>
    </row>
    <row r="147" spans="1:5" ht="22.5" customHeight="1">
      <c r="A147" s="89" t="s">
        <v>154</v>
      </c>
      <c r="B147" s="29" t="s">
        <v>153</v>
      </c>
      <c r="C147" s="44"/>
      <c r="D147" s="44"/>
      <c r="E147" s="90">
        <f>E148</f>
        <v>41474.400000000001</v>
      </c>
    </row>
    <row r="148" spans="1:5" ht="15">
      <c r="A148" s="87" t="s">
        <v>57</v>
      </c>
      <c r="B148" s="26" t="s">
        <v>152</v>
      </c>
      <c r="C148" s="27"/>
      <c r="D148" s="26"/>
      <c r="E148" s="91">
        <f>E156+E163+E166+E169+E175+E178+E181+E184+E187+E190+E193+E198+E213+E216+E224+E230+E235+E238+E252+E255+E281+E284+E287+E290+E293+E296+E299+E278+E272+E204+E149+E260+E302+E210+E221+E246+E249+E172+E207+E227+E275+E269+E263+E201+E243+E305+E266</f>
        <v>41474.400000000001</v>
      </c>
    </row>
    <row r="149" spans="1:5" ht="15">
      <c r="A149" s="92" t="s">
        <v>150</v>
      </c>
      <c r="B149" s="39" t="s">
        <v>151</v>
      </c>
      <c r="C149" s="93"/>
      <c r="D149" s="39"/>
      <c r="E149" s="94">
        <f>E150+E152+E154</f>
        <v>6712.7999999999993</v>
      </c>
    </row>
    <row r="150" spans="1:5" ht="15">
      <c r="A150" s="95" t="s">
        <v>71</v>
      </c>
      <c r="B150" s="49" t="s">
        <v>151</v>
      </c>
      <c r="C150" s="49" t="s">
        <v>70</v>
      </c>
      <c r="D150" s="49"/>
      <c r="E150" s="96">
        <f>E151</f>
        <v>5340.4</v>
      </c>
    </row>
    <row r="151" spans="1:5" ht="15">
      <c r="A151" s="97" t="s">
        <v>79</v>
      </c>
      <c r="B151" s="51" t="s">
        <v>151</v>
      </c>
      <c r="C151" s="51" t="s">
        <v>70</v>
      </c>
      <c r="D151" s="51" t="s">
        <v>78</v>
      </c>
      <c r="E151" s="98">
        <f>4790.4+550</f>
        <v>5340.4</v>
      </c>
    </row>
    <row r="152" spans="1:5" ht="15">
      <c r="A152" s="17" t="s">
        <v>63</v>
      </c>
      <c r="B152" s="93" t="s">
        <v>151</v>
      </c>
      <c r="C152" s="93" t="s">
        <v>62</v>
      </c>
      <c r="D152" s="93"/>
      <c r="E152" s="99">
        <f>E153</f>
        <v>1346.9</v>
      </c>
    </row>
    <row r="153" spans="1:5" ht="15">
      <c r="A153" s="97" t="s">
        <v>79</v>
      </c>
      <c r="B153" s="51" t="s">
        <v>151</v>
      </c>
      <c r="C153" s="51" t="s">
        <v>62</v>
      </c>
      <c r="D153" s="51" t="s">
        <v>78</v>
      </c>
      <c r="E153" s="98">
        <f>1185.4-50+200+11.5</f>
        <v>1346.9</v>
      </c>
    </row>
    <row r="154" spans="1:5" ht="15">
      <c r="A154" s="17" t="s">
        <v>67</v>
      </c>
      <c r="B154" s="93" t="s">
        <v>151</v>
      </c>
      <c r="C154" s="93" t="s">
        <v>66</v>
      </c>
      <c r="D154" s="93"/>
      <c r="E154" s="99">
        <f>E155</f>
        <v>25.5</v>
      </c>
    </row>
    <row r="155" spans="1:5" ht="15">
      <c r="A155" s="97" t="s">
        <v>79</v>
      </c>
      <c r="B155" s="51" t="s">
        <v>151</v>
      </c>
      <c r="C155" s="51" t="s">
        <v>66</v>
      </c>
      <c r="D155" s="51" t="s">
        <v>78</v>
      </c>
      <c r="E155" s="98">
        <v>25.5</v>
      </c>
    </row>
    <row r="156" spans="1:5" ht="15">
      <c r="A156" s="92" t="s">
        <v>150</v>
      </c>
      <c r="B156" s="39" t="s">
        <v>151</v>
      </c>
      <c r="C156" s="93"/>
      <c r="D156" s="39"/>
      <c r="E156" s="94">
        <f>E157+E159+E161</f>
        <v>13186.6</v>
      </c>
    </row>
    <row r="157" spans="1:5" ht="15">
      <c r="A157" s="95" t="s">
        <v>71</v>
      </c>
      <c r="B157" s="49" t="s">
        <v>151</v>
      </c>
      <c r="C157" s="49" t="s">
        <v>70</v>
      </c>
      <c r="D157" s="49"/>
      <c r="E157" s="96">
        <f>E158</f>
        <v>9483.4</v>
      </c>
    </row>
    <row r="158" spans="1:5" ht="15">
      <c r="A158" s="97" t="s">
        <v>27</v>
      </c>
      <c r="B158" s="51" t="s">
        <v>151</v>
      </c>
      <c r="C158" s="51" t="s">
        <v>70</v>
      </c>
      <c r="D158" s="51" t="s">
        <v>28</v>
      </c>
      <c r="E158" s="98">
        <v>9483.4</v>
      </c>
    </row>
    <row r="159" spans="1:5" ht="15">
      <c r="A159" s="17" t="s">
        <v>63</v>
      </c>
      <c r="B159" s="93" t="s">
        <v>151</v>
      </c>
      <c r="C159" s="93" t="s">
        <v>62</v>
      </c>
      <c r="D159" s="93"/>
      <c r="E159" s="99">
        <f>E160</f>
        <v>3650.2000000000003</v>
      </c>
    </row>
    <row r="160" spans="1:5" ht="15">
      <c r="A160" s="97" t="s">
        <v>27</v>
      </c>
      <c r="B160" s="51" t="s">
        <v>151</v>
      </c>
      <c r="C160" s="51" t="s">
        <v>62</v>
      </c>
      <c r="D160" s="51" t="s">
        <v>28</v>
      </c>
      <c r="E160" s="98">
        <f>3106.8+400+43.4+100</f>
        <v>3650.2000000000003</v>
      </c>
    </row>
    <row r="161" spans="1:5" ht="15">
      <c r="A161" s="17" t="s">
        <v>67</v>
      </c>
      <c r="B161" s="93" t="s">
        <v>151</v>
      </c>
      <c r="C161" s="93" t="s">
        <v>66</v>
      </c>
      <c r="D161" s="93"/>
      <c r="E161" s="99">
        <f>E162</f>
        <v>53</v>
      </c>
    </row>
    <row r="162" spans="1:5" ht="15">
      <c r="A162" s="97" t="s">
        <v>27</v>
      </c>
      <c r="B162" s="51" t="s">
        <v>151</v>
      </c>
      <c r="C162" s="51" t="s">
        <v>66</v>
      </c>
      <c r="D162" s="51" t="s">
        <v>28</v>
      </c>
      <c r="E162" s="98">
        <v>53</v>
      </c>
    </row>
    <row r="163" spans="1:5" ht="15">
      <c r="A163" s="100" t="s">
        <v>158</v>
      </c>
      <c r="B163" s="39" t="s">
        <v>159</v>
      </c>
      <c r="C163" s="39"/>
      <c r="D163" s="39"/>
      <c r="E163" s="101">
        <f>E164</f>
        <v>485.3</v>
      </c>
    </row>
    <row r="164" spans="1:5" ht="15">
      <c r="A164" s="83" t="s">
        <v>73</v>
      </c>
      <c r="B164" s="102" t="s">
        <v>159</v>
      </c>
      <c r="C164" s="34" t="s">
        <v>72</v>
      </c>
      <c r="D164" s="102"/>
      <c r="E164" s="103">
        <f>E165</f>
        <v>485.3</v>
      </c>
    </row>
    <row r="165" spans="1:5" ht="15">
      <c r="A165" s="88" t="s">
        <v>29</v>
      </c>
      <c r="B165" s="104" t="s">
        <v>159</v>
      </c>
      <c r="C165" s="36" t="s">
        <v>72</v>
      </c>
      <c r="D165" s="104" t="s">
        <v>30</v>
      </c>
      <c r="E165" s="139">
        <v>485.3</v>
      </c>
    </row>
    <row r="166" spans="1:5" ht="30">
      <c r="A166" s="100" t="s">
        <v>148</v>
      </c>
      <c r="B166" s="39" t="s">
        <v>149</v>
      </c>
      <c r="C166" s="39"/>
      <c r="D166" s="93"/>
      <c r="E166" s="40">
        <f>E167</f>
        <v>0</v>
      </c>
    </row>
    <row r="167" spans="1:5" ht="30">
      <c r="A167" s="54" t="s">
        <v>170</v>
      </c>
      <c r="B167" s="34" t="s">
        <v>149</v>
      </c>
      <c r="C167" s="34" t="s">
        <v>48</v>
      </c>
      <c r="D167" s="34"/>
      <c r="E167" s="50">
        <f>E168</f>
        <v>0</v>
      </c>
    </row>
    <row r="168" spans="1:5" ht="15">
      <c r="A168" s="18" t="s">
        <v>215</v>
      </c>
      <c r="B168" s="36" t="s">
        <v>149</v>
      </c>
      <c r="C168" s="36" t="s">
        <v>48</v>
      </c>
      <c r="D168" s="36" t="s">
        <v>50</v>
      </c>
      <c r="E168" s="52">
        <f>30-30</f>
        <v>0</v>
      </c>
    </row>
    <row r="169" spans="1:5" ht="30">
      <c r="A169" s="77" t="s">
        <v>97</v>
      </c>
      <c r="B169" s="39" t="s">
        <v>98</v>
      </c>
      <c r="C169" s="39"/>
      <c r="D169" s="39"/>
      <c r="E169" s="106">
        <f>E170</f>
        <v>34.5</v>
      </c>
    </row>
    <row r="170" spans="1:5" ht="15">
      <c r="A170" s="17" t="s">
        <v>181</v>
      </c>
      <c r="B170" s="34" t="s">
        <v>98</v>
      </c>
      <c r="C170" s="34" t="s">
        <v>180</v>
      </c>
      <c r="D170" s="34"/>
      <c r="E170" s="57">
        <f>E171</f>
        <v>34.5</v>
      </c>
    </row>
    <row r="171" spans="1:5" ht="15">
      <c r="A171" s="18" t="s">
        <v>12</v>
      </c>
      <c r="B171" s="36" t="s">
        <v>98</v>
      </c>
      <c r="C171" s="36" t="s">
        <v>180</v>
      </c>
      <c r="D171" s="36" t="s">
        <v>38</v>
      </c>
      <c r="E171" s="59">
        <v>34.5</v>
      </c>
    </row>
    <row r="172" spans="1:5" ht="30">
      <c r="A172" s="178" t="s">
        <v>251</v>
      </c>
      <c r="B172" s="179" t="s">
        <v>252</v>
      </c>
      <c r="C172" s="34" t="s">
        <v>180</v>
      </c>
      <c r="D172" s="34"/>
      <c r="E172" s="81">
        <f>E173</f>
        <v>51.7</v>
      </c>
    </row>
    <row r="173" spans="1:5" ht="15">
      <c r="A173" s="185" t="s">
        <v>181</v>
      </c>
      <c r="B173" s="186" t="s">
        <v>252</v>
      </c>
      <c r="C173" s="34" t="s">
        <v>180</v>
      </c>
      <c r="D173" s="34"/>
      <c r="E173" s="35">
        <v>51.7</v>
      </c>
    </row>
    <row r="174" spans="1:5" ht="15">
      <c r="A174" s="18" t="s">
        <v>12</v>
      </c>
      <c r="B174" s="180" t="s">
        <v>252</v>
      </c>
      <c r="C174" s="36" t="s">
        <v>180</v>
      </c>
      <c r="D174" s="36" t="s">
        <v>38</v>
      </c>
      <c r="E174" s="37">
        <v>51.7</v>
      </c>
    </row>
    <row r="175" spans="1:5" ht="15">
      <c r="A175" s="107" t="s">
        <v>95</v>
      </c>
      <c r="B175" s="32" t="s">
        <v>96</v>
      </c>
      <c r="C175" s="32"/>
      <c r="D175" s="32"/>
      <c r="E175" s="108">
        <f>E176</f>
        <v>250</v>
      </c>
    </row>
    <row r="176" spans="1:5" ht="15">
      <c r="A176" s="83" t="s">
        <v>46</v>
      </c>
      <c r="B176" s="34" t="s">
        <v>96</v>
      </c>
      <c r="C176" s="34" t="s">
        <v>47</v>
      </c>
      <c r="D176" s="34"/>
      <c r="E176" s="57">
        <f>E177</f>
        <v>250</v>
      </c>
    </row>
    <row r="177" spans="1:5" ht="15">
      <c r="A177" s="18" t="s">
        <v>11</v>
      </c>
      <c r="B177" s="36" t="s">
        <v>96</v>
      </c>
      <c r="C177" s="36" t="s">
        <v>47</v>
      </c>
      <c r="D177" s="36" t="s">
        <v>10</v>
      </c>
      <c r="E177" s="59">
        <v>250</v>
      </c>
    </row>
    <row r="178" spans="1:5" ht="15">
      <c r="A178" s="100" t="s">
        <v>99</v>
      </c>
      <c r="B178" s="39" t="s">
        <v>100</v>
      </c>
      <c r="C178" s="39"/>
      <c r="D178" s="39"/>
      <c r="E178" s="56">
        <f>E179</f>
        <v>150</v>
      </c>
    </row>
    <row r="179" spans="1:5" ht="15">
      <c r="A179" s="17" t="s">
        <v>63</v>
      </c>
      <c r="B179" s="34" t="s">
        <v>100</v>
      </c>
      <c r="C179" s="34" t="s">
        <v>62</v>
      </c>
      <c r="D179" s="34"/>
      <c r="E179" s="57">
        <f>E180</f>
        <v>150</v>
      </c>
    </row>
    <row r="180" spans="1:5" ht="15">
      <c r="A180" s="18" t="s">
        <v>12</v>
      </c>
      <c r="B180" s="36" t="s">
        <v>100</v>
      </c>
      <c r="C180" s="36" t="s">
        <v>62</v>
      </c>
      <c r="D180" s="36" t="s">
        <v>38</v>
      </c>
      <c r="E180" s="59">
        <v>150</v>
      </c>
    </row>
    <row r="181" spans="1:5" ht="15">
      <c r="A181" s="100" t="s">
        <v>101</v>
      </c>
      <c r="B181" s="39" t="s">
        <v>102</v>
      </c>
      <c r="C181" s="39"/>
      <c r="D181" s="39"/>
      <c r="E181" s="56">
        <f>E182</f>
        <v>45</v>
      </c>
    </row>
    <row r="182" spans="1:5" ht="32.25" customHeight="1">
      <c r="A182" s="17" t="s">
        <v>63</v>
      </c>
      <c r="B182" s="34" t="s">
        <v>102</v>
      </c>
      <c r="C182" s="34" t="s">
        <v>62</v>
      </c>
      <c r="D182" s="34"/>
      <c r="E182" s="57">
        <f>E183</f>
        <v>45</v>
      </c>
    </row>
    <row r="183" spans="1:5" ht="15">
      <c r="A183" s="18" t="s">
        <v>12</v>
      </c>
      <c r="B183" s="36" t="s">
        <v>102</v>
      </c>
      <c r="C183" s="36" t="s">
        <v>62</v>
      </c>
      <c r="D183" s="36" t="s">
        <v>38</v>
      </c>
      <c r="E183" s="59">
        <v>45</v>
      </c>
    </row>
    <row r="184" spans="1:5" ht="39" customHeight="1">
      <c r="A184" s="77" t="s">
        <v>103</v>
      </c>
      <c r="B184" s="39" t="s">
        <v>104</v>
      </c>
      <c r="C184" s="39"/>
      <c r="D184" s="39"/>
      <c r="E184" s="56">
        <f>E185</f>
        <v>453.5</v>
      </c>
    </row>
    <row r="185" spans="1:5" ht="32.25" customHeight="1">
      <c r="A185" s="17" t="s">
        <v>63</v>
      </c>
      <c r="B185" s="34" t="s">
        <v>104</v>
      </c>
      <c r="C185" s="34" t="s">
        <v>62</v>
      </c>
      <c r="D185" s="34"/>
      <c r="E185" s="57">
        <f>E186</f>
        <v>453.5</v>
      </c>
    </row>
    <row r="186" spans="1:5" ht="15">
      <c r="A186" s="18" t="s">
        <v>12</v>
      </c>
      <c r="B186" s="36" t="s">
        <v>104</v>
      </c>
      <c r="C186" s="36" t="s">
        <v>62</v>
      </c>
      <c r="D186" s="36" t="s">
        <v>38</v>
      </c>
      <c r="E186" s="59">
        <v>453.5</v>
      </c>
    </row>
    <row r="187" spans="1:5" ht="15">
      <c r="A187" s="77" t="s">
        <v>136</v>
      </c>
      <c r="B187" s="39" t="s">
        <v>137</v>
      </c>
      <c r="C187" s="39"/>
      <c r="D187" s="39"/>
      <c r="E187" s="40">
        <f>E188</f>
        <v>721.2</v>
      </c>
    </row>
    <row r="188" spans="1:5" ht="15">
      <c r="A188" s="17" t="s">
        <v>63</v>
      </c>
      <c r="B188" s="49" t="s">
        <v>137</v>
      </c>
      <c r="C188" s="49" t="s">
        <v>62</v>
      </c>
      <c r="D188" s="49"/>
      <c r="E188" s="50">
        <f>E189</f>
        <v>721.2</v>
      </c>
    </row>
    <row r="189" spans="1:5" ht="15">
      <c r="A189" s="18" t="s">
        <v>19</v>
      </c>
      <c r="B189" s="51" t="s">
        <v>137</v>
      </c>
      <c r="C189" s="51" t="s">
        <v>62</v>
      </c>
      <c r="D189" s="51" t="s">
        <v>20</v>
      </c>
      <c r="E189" s="52">
        <f>587.7+133.5</f>
        <v>721.2</v>
      </c>
    </row>
    <row r="190" spans="1:5" ht="15">
      <c r="A190" s="77" t="s">
        <v>105</v>
      </c>
      <c r="B190" s="39" t="s">
        <v>106</v>
      </c>
      <c r="C190" s="39"/>
      <c r="D190" s="39"/>
      <c r="E190" s="56">
        <f>E191</f>
        <v>540</v>
      </c>
    </row>
    <row r="191" spans="1:5" ht="30.75" customHeight="1">
      <c r="A191" s="17" t="s">
        <v>63</v>
      </c>
      <c r="B191" s="34" t="s">
        <v>106</v>
      </c>
      <c r="C191" s="34" t="s">
        <v>62</v>
      </c>
      <c r="D191" s="34"/>
      <c r="E191" s="57">
        <f>E192</f>
        <v>540</v>
      </c>
    </row>
    <row r="192" spans="1:5" ht="15">
      <c r="A192" s="18" t="s">
        <v>12</v>
      </c>
      <c r="B192" s="36" t="s">
        <v>106</v>
      </c>
      <c r="C192" s="36" t="s">
        <v>62</v>
      </c>
      <c r="D192" s="36" t="s">
        <v>38</v>
      </c>
      <c r="E192" s="59">
        <v>540</v>
      </c>
    </row>
    <row r="193" spans="1:5" ht="15">
      <c r="A193" s="109" t="s">
        <v>160</v>
      </c>
      <c r="B193" s="39" t="s">
        <v>161</v>
      </c>
      <c r="C193" s="39"/>
      <c r="D193" s="39"/>
      <c r="E193" s="94">
        <f>E194+E196</f>
        <v>249.5</v>
      </c>
    </row>
    <row r="194" spans="1:5" ht="15">
      <c r="A194" s="17" t="s">
        <v>71</v>
      </c>
      <c r="B194" s="49" t="s">
        <v>161</v>
      </c>
      <c r="C194" s="49" t="s">
        <v>70</v>
      </c>
      <c r="D194" s="49"/>
      <c r="E194" s="110">
        <f>E195</f>
        <v>16</v>
      </c>
    </row>
    <row r="195" spans="1:5" ht="15">
      <c r="A195" s="97" t="s">
        <v>42</v>
      </c>
      <c r="B195" s="51" t="s">
        <v>161</v>
      </c>
      <c r="C195" s="51" t="s">
        <v>70</v>
      </c>
      <c r="D195" s="51" t="s">
        <v>41</v>
      </c>
      <c r="E195" s="111">
        <v>16</v>
      </c>
    </row>
    <row r="196" spans="1:5" ht="30" customHeight="1">
      <c r="A196" s="17" t="s">
        <v>63</v>
      </c>
      <c r="B196" s="49" t="s">
        <v>161</v>
      </c>
      <c r="C196" s="49" t="s">
        <v>62</v>
      </c>
      <c r="D196" s="49"/>
      <c r="E196" s="110">
        <f>E197</f>
        <v>233.5</v>
      </c>
    </row>
    <row r="197" spans="1:5" ht="15">
      <c r="A197" s="97" t="s">
        <v>42</v>
      </c>
      <c r="B197" s="51" t="s">
        <v>161</v>
      </c>
      <c r="C197" s="51" t="s">
        <v>62</v>
      </c>
      <c r="D197" s="51" t="s">
        <v>41</v>
      </c>
      <c r="E197" s="111">
        <v>233.5</v>
      </c>
    </row>
    <row r="198" spans="1:5" ht="15">
      <c r="A198" s="92" t="s">
        <v>155</v>
      </c>
      <c r="B198" s="39" t="s">
        <v>156</v>
      </c>
      <c r="C198" s="39" t="s">
        <v>5</v>
      </c>
      <c r="D198" s="39"/>
      <c r="E198" s="94">
        <f>E199</f>
        <v>370</v>
      </c>
    </row>
    <row r="199" spans="1:5" ht="30.75" customHeight="1">
      <c r="A199" s="17" t="s">
        <v>63</v>
      </c>
      <c r="B199" s="49" t="s">
        <v>156</v>
      </c>
      <c r="C199" s="49" t="s">
        <v>62</v>
      </c>
      <c r="D199" s="49"/>
      <c r="E199" s="110">
        <f>E200</f>
        <v>370</v>
      </c>
    </row>
    <row r="200" spans="1:5" ht="15">
      <c r="A200" s="97" t="s">
        <v>39</v>
      </c>
      <c r="B200" s="51" t="s">
        <v>156</v>
      </c>
      <c r="C200" s="51" t="s">
        <v>62</v>
      </c>
      <c r="D200" s="51" t="s">
        <v>40</v>
      </c>
      <c r="E200" s="111">
        <v>370</v>
      </c>
    </row>
    <row r="201" spans="1:5" ht="15">
      <c r="A201" s="112" t="s">
        <v>237</v>
      </c>
      <c r="B201" s="15" t="s">
        <v>280</v>
      </c>
      <c r="C201" s="15"/>
      <c r="D201" s="15"/>
      <c r="E201" s="16">
        <f>E202</f>
        <v>303</v>
      </c>
    </row>
    <row r="202" spans="1:5" ht="30.75" customHeight="1">
      <c r="A202" s="17" t="s">
        <v>63</v>
      </c>
      <c r="B202" s="113" t="s">
        <v>280</v>
      </c>
      <c r="C202" s="113" t="s">
        <v>62</v>
      </c>
      <c r="D202" s="113"/>
      <c r="E202" s="114">
        <f>E203</f>
        <v>303</v>
      </c>
    </row>
    <row r="203" spans="1:5" ht="30.75" customHeight="1">
      <c r="A203" s="115" t="s">
        <v>34</v>
      </c>
      <c r="B203" s="116" t="s">
        <v>280</v>
      </c>
      <c r="C203" s="116" t="s">
        <v>62</v>
      </c>
      <c r="D203" s="116" t="s">
        <v>33</v>
      </c>
      <c r="E203" s="117">
        <v>303</v>
      </c>
    </row>
    <row r="204" spans="1:5" ht="21" customHeight="1">
      <c r="A204" s="112" t="s">
        <v>111</v>
      </c>
      <c r="B204" s="15" t="s">
        <v>112</v>
      </c>
      <c r="C204" s="15"/>
      <c r="D204" s="15"/>
      <c r="E204" s="16">
        <f>E205</f>
        <v>105</v>
      </c>
    </row>
    <row r="205" spans="1:5" ht="30.75" customHeight="1">
      <c r="A205" s="17" t="s">
        <v>63</v>
      </c>
      <c r="B205" s="113" t="s">
        <v>112</v>
      </c>
      <c r="C205" s="113" t="s">
        <v>62</v>
      </c>
      <c r="D205" s="113"/>
      <c r="E205" s="114">
        <f>E206</f>
        <v>105</v>
      </c>
    </row>
    <row r="206" spans="1:5" ht="15">
      <c r="A206" s="115" t="s">
        <v>15</v>
      </c>
      <c r="B206" s="116" t="s">
        <v>112</v>
      </c>
      <c r="C206" s="116" t="s">
        <v>62</v>
      </c>
      <c r="D206" s="116" t="s">
        <v>16</v>
      </c>
      <c r="E206" s="117">
        <f>15+90</f>
        <v>105</v>
      </c>
    </row>
    <row r="207" spans="1:5" ht="30.75" customHeight="1">
      <c r="A207" s="112" t="s">
        <v>260</v>
      </c>
      <c r="B207" s="15" t="s">
        <v>258</v>
      </c>
      <c r="C207" s="15"/>
      <c r="D207" s="15"/>
      <c r="E207" s="16">
        <f>E208</f>
        <v>250</v>
      </c>
    </row>
    <row r="208" spans="1:5" ht="30.75" customHeight="1">
      <c r="A208" s="17" t="s">
        <v>63</v>
      </c>
      <c r="B208" s="113" t="s">
        <v>258</v>
      </c>
      <c r="C208" s="113" t="s">
        <v>62</v>
      </c>
      <c r="D208" s="113"/>
      <c r="E208" s="114">
        <f>E209</f>
        <v>250</v>
      </c>
    </row>
    <row r="209" spans="1:5" ht="15">
      <c r="A209" s="115" t="s">
        <v>19</v>
      </c>
      <c r="B209" s="116" t="s">
        <v>258</v>
      </c>
      <c r="C209" s="116" t="s">
        <v>62</v>
      </c>
      <c r="D209" s="116" t="s">
        <v>259</v>
      </c>
      <c r="E209" s="117">
        <v>250</v>
      </c>
    </row>
    <row r="210" spans="1:5" ht="30.75" customHeight="1">
      <c r="A210" s="77" t="s">
        <v>229</v>
      </c>
      <c r="B210" s="39" t="s">
        <v>228</v>
      </c>
      <c r="C210" s="39"/>
      <c r="D210" s="39"/>
      <c r="E210" s="56">
        <f>E211</f>
        <v>138.6</v>
      </c>
    </row>
    <row r="211" spans="1:5" ht="30.75" customHeight="1">
      <c r="A211" s="17" t="s">
        <v>63</v>
      </c>
      <c r="B211" s="34" t="s">
        <v>228</v>
      </c>
      <c r="C211" s="34" t="s">
        <v>62</v>
      </c>
      <c r="D211" s="34"/>
      <c r="E211" s="57">
        <f>E212</f>
        <v>138.6</v>
      </c>
    </row>
    <row r="212" spans="1:5" ht="15">
      <c r="A212" s="18" t="s">
        <v>12</v>
      </c>
      <c r="B212" s="36" t="s">
        <v>228</v>
      </c>
      <c r="C212" s="36" t="s">
        <v>62</v>
      </c>
      <c r="D212" s="36" t="s">
        <v>38</v>
      </c>
      <c r="E212" s="59">
        <v>138.6</v>
      </c>
    </row>
    <row r="213" spans="1:5" ht="30">
      <c r="A213" s="100" t="s">
        <v>134</v>
      </c>
      <c r="B213" s="32" t="s">
        <v>135</v>
      </c>
      <c r="C213" s="32"/>
      <c r="D213" s="32"/>
      <c r="E213" s="33">
        <f>E214</f>
        <v>24</v>
      </c>
    </row>
    <row r="214" spans="1:5" ht="15">
      <c r="A214" s="17" t="s">
        <v>63</v>
      </c>
      <c r="B214" s="49" t="s">
        <v>135</v>
      </c>
      <c r="C214" s="49" t="s">
        <v>62</v>
      </c>
      <c r="D214" s="49"/>
      <c r="E214" s="50">
        <f>E215</f>
        <v>24</v>
      </c>
    </row>
    <row r="215" spans="1:5" ht="15">
      <c r="A215" s="18" t="s">
        <v>17</v>
      </c>
      <c r="B215" s="51" t="s">
        <v>135</v>
      </c>
      <c r="C215" s="51" t="s">
        <v>62</v>
      </c>
      <c r="D215" s="51" t="s">
        <v>18</v>
      </c>
      <c r="E215" s="52">
        <v>24</v>
      </c>
    </row>
    <row r="216" spans="1:5" ht="30">
      <c r="A216" s="118" t="s">
        <v>130</v>
      </c>
      <c r="B216" s="32" t="s">
        <v>131</v>
      </c>
      <c r="C216" s="32"/>
      <c r="D216" s="32"/>
      <c r="E216" s="119">
        <f>E217+E219</f>
        <v>2360.3000000000002</v>
      </c>
    </row>
    <row r="217" spans="1:5" ht="15">
      <c r="A217" s="17" t="s">
        <v>63</v>
      </c>
      <c r="B217" s="49" t="s">
        <v>131</v>
      </c>
      <c r="C217" s="49" t="s">
        <v>62</v>
      </c>
      <c r="D217" s="49"/>
      <c r="E217" s="50">
        <f>E218</f>
        <v>2357.8000000000002</v>
      </c>
    </row>
    <row r="218" spans="1:5" ht="15">
      <c r="A218" s="18" t="s">
        <v>59</v>
      </c>
      <c r="B218" s="51" t="s">
        <v>131</v>
      </c>
      <c r="C218" s="51" t="s">
        <v>62</v>
      </c>
      <c r="D218" s="51" t="s">
        <v>51</v>
      </c>
      <c r="E218" s="52">
        <f>1306.9-297.4+50+298.3+700+300</f>
        <v>2357.8000000000002</v>
      </c>
    </row>
    <row r="219" spans="1:5" ht="15">
      <c r="A219" s="17" t="s">
        <v>67</v>
      </c>
      <c r="B219" s="49" t="s">
        <v>131</v>
      </c>
      <c r="C219" s="49" t="s">
        <v>66</v>
      </c>
      <c r="D219" s="49"/>
      <c r="E219" s="50">
        <f>E220</f>
        <v>2.5</v>
      </c>
    </row>
    <row r="220" spans="1:5" ht="15">
      <c r="A220" s="18" t="s">
        <v>59</v>
      </c>
      <c r="B220" s="51" t="s">
        <v>131</v>
      </c>
      <c r="C220" s="51" t="s">
        <v>66</v>
      </c>
      <c r="D220" s="51" t="s">
        <v>51</v>
      </c>
      <c r="E220" s="52">
        <v>2.5</v>
      </c>
    </row>
    <row r="221" spans="1:5" ht="30.75" customHeight="1">
      <c r="A221" s="118" t="s">
        <v>231</v>
      </c>
      <c r="B221" s="32" t="s">
        <v>230</v>
      </c>
      <c r="C221" s="32"/>
      <c r="D221" s="32"/>
      <c r="E221" s="119">
        <f>E222</f>
        <v>200</v>
      </c>
    </row>
    <row r="222" spans="1:5" ht="30.75" customHeight="1">
      <c r="A222" s="17" t="s">
        <v>63</v>
      </c>
      <c r="B222" s="49" t="s">
        <v>230</v>
      </c>
      <c r="C222" s="49" t="s">
        <v>62</v>
      </c>
      <c r="D222" s="49"/>
      <c r="E222" s="50">
        <f>E223</f>
        <v>200</v>
      </c>
    </row>
    <row r="223" spans="1:5" ht="15">
      <c r="A223" s="18" t="s">
        <v>59</v>
      </c>
      <c r="B223" s="51" t="s">
        <v>230</v>
      </c>
      <c r="C223" s="51" t="s">
        <v>62</v>
      </c>
      <c r="D223" s="51" t="s">
        <v>51</v>
      </c>
      <c r="E223" s="52">
        <v>200</v>
      </c>
    </row>
    <row r="224" spans="1:5" ht="21" customHeight="1">
      <c r="A224" s="100" t="s">
        <v>138</v>
      </c>
      <c r="B224" s="39" t="s">
        <v>139</v>
      </c>
      <c r="C224" s="39"/>
      <c r="D224" s="39"/>
      <c r="E224" s="56">
        <f>E225</f>
        <v>517.40000000000009</v>
      </c>
    </row>
    <row r="225" spans="1:5" ht="30.75" customHeight="1">
      <c r="A225" s="17" t="s">
        <v>63</v>
      </c>
      <c r="B225" s="34" t="s">
        <v>139</v>
      </c>
      <c r="C225" s="120" t="s">
        <v>62</v>
      </c>
      <c r="D225" s="34"/>
      <c r="E225" s="121">
        <f>E226</f>
        <v>517.40000000000009</v>
      </c>
    </row>
    <row r="226" spans="1:5" ht="15">
      <c r="A226" s="166" t="s">
        <v>21</v>
      </c>
      <c r="B226" s="120" t="s">
        <v>139</v>
      </c>
      <c r="C226" s="120" t="s">
        <v>62</v>
      </c>
      <c r="D226" s="120" t="s">
        <v>22</v>
      </c>
      <c r="E226" s="121">
        <f>1207.7-556-134.4+0.1</f>
        <v>517.40000000000009</v>
      </c>
    </row>
    <row r="227" spans="1:5" ht="30.75" customHeight="1">
      <c r="A227" s="100" t="s">
        <v>261</v>
      </c>
      <c r="B227" s="39" t="s">
        <v>266</v>
      </c>
      <c r="C227" s="39"/>
      <c r="D227" s="39"/>
      <c r="E227" s="56">
        <f>E228</f>
        <v>595</v>
      </c>
    </row>
    <row r="228" spans="1:5" ht="30.75" customHeight="1">
      <c r="A228" s="17" t="s">
        <v>63</v>
      </c>
      <c r="B228" s="34" t="s">
        <v>266</v>
      </c>
      <c r="C228" s="120" t="s">
        <v>62</v>
      </c>
      <c r="D228" s="34"/>
      <c r="E228" s="121">
        <f>E229</f>
        <v>595</v>
      </c>
    </row>
    <row r="229" spans="1:5" ht="15">
      <c r="A229" s="166" t="s">
        <v>21</v>
      </c>
      <c r="B229" s="120" t="s">
        <v>266</v>
      </c>
      <c r="C229" s="120" t="s">
        <v>62</v>
      </c>
      <c r="D229" s="120" t="s">
        <v>22</v>
      </c>
      <c r="E229" s="121">
        <f>500+95</f>
        <v>595</v>
      </c>
    </row>
    <row r="230" spans="1:5" ht="15">
      <c r="A230" s="171" t="s">
        <v>144</v>
      </c>
      <c r="B230" s="39" t="s">
        <v>145</v>
      </c>
      <c r="C230" s="39"/>
      <c r="D230" s="39"/>
      <c r="E230" s="40">
        <f>E231+E233</f>
        <v>5533</v>
      </c>
    </row>
    <row r="231" spans="1:5" ht="30.75" customHeight="1">
      <c r="A231" s="17" t="s">
        <v>63</v>
      </c>
      <c r="B231" s="49" t="s">
        <v>145</v>
      </c>
      <c r="C231" s="49" t="s">
        <v>62</v>
      </c>
      <c r="D231" s="49"/>
      <c r="E231" s="50">
        <f>E232</f>
        <v>5523</v>
      </c>
    </row>
    <row r="232" spans="1:5" ht="22.5" customHeight="1">
      <c r="A232" s="18" t="s">
        <v>25</v>
      </c>
      <c r="B232" s="51" t="s">
        <v>145</v>
      </c>
      <c r="C232" s="51" t="s">
        <v>62</v>
      </c>
      <c r="D232" s="51" t="s">
        <v>26</v>
      </c>
      <c r="E232" s="52">
        <f>5174+349</f>
        <v>5523</v>
      </c>
    </row>
    <row r="233" spans="1:5" ht="20.25" customHeight="1">
      <c r="A233" s="17" t="s">
        <v>67</v>
      </c>
      <c r="B233" s="49" t="s">
        <v>145</v>
      </c>
      <c r="C233" s="49" t="s">
        <v>66</v>
      </c>
      <c r="D233" s="49"/>
      <c r="E233" s="50">
        <f>E234</f>
        <v>10</v>
      </c>
    </row>
    <row r="234" spans="1:5" ht="15">
      <c r="A234" s="18" t="s">
        <v>25</v>
      </c>
      <c r="B234" s="51" t="s">
        <v>145</v>
      </c>
      <c r="C234" s="51" t="s">
        <v>66</v>
      </c>
      <c r="D234" s="51" t="s">
        <v>26</v>
      </c>
      <c r="E234" s="52">
        <v>10</v>
      </c>
    </row>
    <row r="235" spans="1:5" ht="17.25" customHeight="1">
      <c r="A235" s="107" t="s">
        <v>227</v>
      </c>
      <c r="B235" s="39" t="s">
        <v>146</v>
      </c>
      <c r="C235" s="39"/>
      <c r="D235" s="39"/>
      <c r="E235" s="40">
        <f>E236</f>
        <v>260.5</v>
      </c>
    </row>
    <row r="236" spans="1:5" ht="30.75" customHeight="1">
      <c r="A236" s="17" t="s">
        <v>63</v>
      </c>
      <c r="B236" s="49" t="s">
        <v>146</v>
      </c>
      <c r="C236" s="49" t="s">
        <v>62</v>
      </c>
      <c r="D236" s="49"/>
      <c r="E236" s="50">
        <f>E237</f>
        <v>260.5</v>
      </c>
    </row>
    <row r="237" spans="1:5" ht="15">
      <c r="A237" s="18" t="s">
        <v>25</v>
      </c>
      <c r="B237" s="51" t="s">
        <v>146</v>
      </c>
      <c r="C237" s="51" t="s">
        <v>62</v>
      </c>
      <c r="D237" s="51" t="s">
        <v>26</v>
      </c>
      <c r="E237" s="52">
        <v>260.5</v>
      </c>
    </row>
    <row r="238" spans="1:5" ht="19.5" customHeight="1">
      <c r="A238" s="107" t="s">
        <v>226</v>
      </c>
      <c r="B238" s="39" t="s">
        <v>147</v>
      </c>
      <c r="C238" s="39"/>
      <c r="D238" s="39"/>
      <c r="E238" s="40">
        <f>E239+E241</f>
        <v>2879.5</v>
      </c>
    </row>
    <row r="239" spans="1:5" ht="30.75" customHeight="1">
      <c r="A239" s="17" t="s">
        <v>63</v>
      </c>
      <c r="B239" s="49" t="s">
        <v>147</v>
      </c>
      <c r="C239" s="49" t="s">
        <v>62</v>
      </c>
      <c r="D239" s="49"/>
      <c r="E239" s="50">
        <f>E240</f>
        <v>2875</v>
      </c>
    </row>
    <row r="240" spans="1:5" ht="15">
      <c r="A240" s="18" t="s">
        <v>25</v>
      </c>
      <c r="B240" s="51" t="s">
        <v>147</v>
      </c>
      <c r="C240" s="51" t="s">
        <v>62</v>
      </c>
      <c r="D240" s="51" t="s">
        <v>26</v>
      </c>
      <c r="E240" s="52">
        <f>3062.3-100+75+441+60-663.3</f>
        <v>2875</v>
      </c>
    </row>
    <row r="241" spans="1:5" ht="15">
      <c r="A241" s="17" t="s">
        <v>67</v>
      </c>
      <c r="B241" s="49" t="s">
        <v>147</v>
      </c>
      <c r="C241" s="49" t="s">
        <v>66</v>
      </c>
      <c r="D241" s="49"/>
      <c r="E241" s="50">
        <f>E242</f>
        <v>4.5</v>
      </c>
    </row>
    <row r="242" spans="1:5" ht="15">
      <c r="A242" s="18" t="s">
        <v>25</v>
      </c>
      <c r="B242" s="51" t="s">
        <v>147</v>
      </c>
      <c r="C242" s="51" t="s">
        <v>66</v>
      </c>
      <c r="D242" s="51" t="s">
        <v>26</v>
      </c>
      <c r="E242" s="52">
        <f>2.5+2</f>
        <v>4.5</v>
      </c>
    </row>
    <row r="243" spans="1:5" ht="15">
      <c r="A243" s="107" t="s">
        <v>284</v>
      </c>
      <c r="B243" s="39" t="s">
        <v>283</v>
      </c>
      <c r="C243" s="39"/>
      <c r="D243" s="39"/>
      <c r="E243" s="40">
        <f>E244</f>
        <v>100</v>
      </c>
    </row>
    <row r="244" spans="1:5" ht="30.75" customHeight="1">
      <c r="A244" s="17" t="s">
        <v>63</v>
      </c>
      <c r="B244" s="49" t="s">
        <v>283</v>
      </c>
      <c r="C244" s="49" t="s">
        <v>62</v>
      </c>
      <c r="D244" s="49"/>
      <c r="E244" s="50">
        <f>E245</f>
        <v>100</v>
      </c>
    </row>
    <row r="245" spans="1:5" ht="15">
      <c r="A245" s="18" t="s">
        <v>25</v>
      </c>
      <c r="B245" s="51" t="s">
        <v>283</v>
      </c>
      <c r="C245" s="51" t="s">
        <v>62</v>
      </c>
      <c r="D245" s="51" t="s">
        <v>26</v>
      </c>
      <c r="E245" s="52">
        <v>100</v>
      </c>
    </row>
    <row r="246" spans="1:5" ht="30.75" customHeight="1">
      <c r="A246" s="181" t="s">
        <v>245</v>
      </c>
      <c r="B246" s="39" t="s">
        <v>246</v>
      </c>
      <c r="C246" s="60"/>
      <c r="D246" s="60"/>
      <c r="E246" s="81">
        <f>E247</f>
        <v>5.2999999999999972</v>
      </c>
    </row>
    <row r="247" spans="1:5" ht="15">
      <c r="A247" s="182" t="s">
        <v>73</v>
      </c>
      <c r="B247" s="123" t="s">
        <v>246</v>
      </c>
      <c r="C247" s="34" t="s">
        <v>72</v>
      </c>
      <c r="D247" s="34"/>
      <c r="E247" s="35">
        <f>E248</f>
        <v>5.2999999999999972</v>
      </c>
    </row>
    <row r="248" spans="1:5" ht="15">
      <c r="A248" s="168" t="s">
        <v>21</v>
      </c>
      <c r="B248" s="169" t="s">
        <v>246</v>
      </c>
      <c r="C248" s="120" t="s">
        <v>72</v>
      </c>
      <c r="D248" s="120" t="s">
        <v>22</v>
      </c>
      <c r="E248" s="170">
        <f>50-44.7</f>
        <v>5.2999999999999972</v>
      </c>
    </row>
    <row r="249" spans="1:5" ht="30.75" customHeight="1">
      <c r="A249" s="181" t="s">
        <v>247</v>
      </c>
      <c r="B249" s="39" t="s">
        <v>248</v>
      </c>
      <c r="C249" s="60"/>
      <c r="D249" s="60"/>
      <c r="E249" s="81">
        <f>E250</f>
        <v>0</v>
      </c>
    </row>
    <row r="250" spans="1:5" ht="15">
      <c r="A250" s="182" t="s">
        <v>73</v>
      </c>
      <c r="B250" s="123" t="s">
        <v>248</v>
      </c>
      <c r="C250" s="34" t="s">
        <v>72</v>
      </c>
      <c r="D250" s="34"/>
      <c r="E250" s="35">
        <f>E251</f>
        <v>0</v>
      </c>
    </row>
    <row r="251" spans="1:5" ht="15">
      <c r="A251" s="88" t="s">
        <v>21</v>
      </c>
      <c r="B251" s="167" t="s">
        <v>248</v>
      </c>
      <c r="C251" s="36" t="s">
        <v>72</v>
      </c>
      <c r="D251" s="36" t="s">
        <v>22</v>
      </c>
      <c r="E251" s="37">
        <f>150-150</f>
        <v>0</v>
      </c>
    </row>
    <row r="252" spans="1:5" ht="30.75" customHeight="1">
      <c r="A252" s="100" t="s">
        <v>142</v>
      </c>
      <c r="B252" s="39" t="s">
        <v>143</v>
      </c>
      <c r="C252" s="39"/>
      <c r="D252" s="39"/>
      <c r="E252" s="40">
        <f>E253</f>
        <v>200</v>
      </c>
    </row>
    <row r="253" spans="1:5" ht="30.75" customHeight="1">
      <c r="A253" s="74" t="s">
        <v>63</v>
      </c>
      <c r="B253" s="49" t="s">
        <v>143</v>
      </c>
      <c r="C253" s="49" t="s">
        <v>62</v>
      </c>
      <c r="D253" s="49"/>
      <c r="E253" s="50">
        <f>E254</f>
        <v>200</v>
      </c>
    </row>
    <row r="254" spans="1:5" ht="15">
      <c r="A254" s="97" t="s">
        <v>23</v>
      </c>
      <c r="B254" s="51" t="s">
        <v>143</v>
      </c>
      <c r="C254" s="51" t="s">
        <v>62</v>
      </c>
      <c r="D254" s="51" t="s">
        <v>24</v>
      </c>
      <c r="E254" s="52">
        <v>200</v>
      </c>
    </row>
    <row r="255" spans="1:5" ht="36" customHeight="1">
      <c r="A255" s="70" t="s">
        <v>109</v>
      </c>
      <c r="B255" s="71" t="s">
        <v>110</v>
      </c>
      <c r="C255" s="149"/>
      <c r="D255" s="71"/>
      <c r="E255" s="150">
        <f>E256+E258</f>
        <v>254.4</v>
      </c>
    </row>
    <row r="256" spans="1:5" ht="15">
      <c r="A256" s="151" t="s">
        <v>69</v>
      </c>
      <c r="B256" s="93" t="s">
        <v>110</v>
      </c>
      <c r="C256" s="93" t="s">
        <v>68</v>
      </c>
      <c r="D256" s="93"/>
      <c r="E256" s="61">
        <f>E257</f>
        <v>234.4</v>
      </c>
    </row>
    <row r="257" spans="1:5" ht="23.25" customHeight="1">
      <c r="A257" s="18" t="s">
        <v>13</v>
      </c>
      <c r="B257" s="51" t="s">
        <v>110</v>
      </c>
      <c r="C257" s="51" t="s">
        <v>68</v>
      </c>
      <c r="D257" s="51" t="s">
        <v>14</v>
      </c>
      <c r="E257" s="59">
        <v>234.4</v>
      </c>
    </row>
    <row r="258" spans="1:5" ht="15">
      <c r="A258" s="17" t="s">
        <v>63</v>
      </c>
      <c r="B258" s="93" t="s">
        <v>110</v>
      </c>
      <c r="C258" s="93" t="s">
        <v>62</v>
      </c>
      <c r="D258" s="93"/>
      <c r="E258" s="61">
        <f>E259</f>
        <v>20</v>
      </c>
    </row>
    <row r="259" spans="1:5" ht="15">
      <c r="A259" s="18" t="s">
        <v>13</v>
      </c>
      <c r="B259" s="51" t="s">
        <v>110</v>
      </c>
      <c r="C259" s="51" t="s">
        <v>62</v>
      </c>
      <c r="D259" s="51" t="s">
        <v>14</v>
      </c>
      <c r="E259" s="59">
        <v>20</v>
      </c>
    </row>
    <row r="260" spans="1:5" ht="37.5" customHeight="1">
      <c r="A260" s="100" t="s">
        <v>194</v>
      </c>
      <c r="B260" s="39" t="s">
        <v>193</v>
      </c>
      <c r="C260" s="39"/>
      <c r="D260" s="39"/>
      <c r="E260" s="40">
        <f>E261</f>
        <v>0</v>
      </c>
    </row>
    <row r="261" spans="1:5" ht="30.75" customHeight="1">
      <c r="A261" s="74" t="s">
        <v>71</v>
      </c>
      <c r="B261" s="49" t="s">
        <v>193</v>
      </c>
      <c r="C261" s="49" t="s">
        <v>70</v>
      </c>
      <c r="D261" s="49"/>
      <c r="E261" s="50">
        <f>E262</f>
        <v>0</v>
      </c>
    </row>
    <row r="262" spans="1:5" ht="15">
      <c r="A262" s="97" t="s">
        <v>27</v>
      </c>
      <c r="B262" s="51" t="s">
        <v>193</v>
      </c>
      <c r="C262" s="51" t="s">
        <v>70</v>
      </c>
      <c r="D262" s="51" t="s">
        <v>28</v>
      </c>
      <c r="E262" s="52">
        <v>0</v>
      </c>
    </row>
    <row r="263" spans="1:5" ht="30.75" customHeight="1">
      <c r="A263" s="107" t="s">
        <v>272</v>
      </c>
      <c r="B263" s="39" t="s">
        <v>271</v>
      </c>
      <c r="C263" s="39"/>
      <c r="D263" s="39"/>
      <c r="E263" s="40">
        <f>E264</f>
        <v>0</v>
      </c>
    </row>
    <row r="264" spans="1:5" ht="30.75" customHeight="1">
      <c r="A264" s="17" t="s">
        <v>63</v>
      </c>
      <c r="B264" s="49" t="s">
        <v>271</v>
      </c>
      <c r="C264" s="49" t="s">
        <v>62</v>
      </c>
      <c r="D264" s="49"/>
      <c r="E264" s="50">
        <f>E265</f>
        <v>0</v>
      </c>
    </row>
    <row r="265" spans="1:5" ht="15">
      <c r="A265" s="18" t="s">
        <v>25</v>
      </c>
      <c r="B265" s="51" t="s">
        <v>271</v>
      </c>
      <c r="C265" s="51" t="s">
        <v>62</v>
      </c>
      <c r="D265" s="51" t="s">
        <v>26</v>
      </c>
      <c r="E265" s="52">
        <f>1190.4-1190.4</f>
        <v>0</v>
      </c>
    </row>
    <row r="266" spans="1:5" ht="54" customHeight="1">
      <c r="A266" s="100" t="s">
        <v>287</v>
      </c>
      <c r="B266" s="39" t="s">
        <v>286</v>
      </c>
      <c r="C266" s="39"/>
      <c r="D266" s="39"/>
      <c r="E266" s="40">
        <f>E267</f>
        <v>1000</v>
      </c>
    </row>
    <row r="267" spans="1:5" ht="30.75" customHeight="1">
      <c r="A267" s="17" t="s">
        <v>63</v>
      </c>
      <c r="B267" s="49" t="s">
        <v>286</v>
      </c>
      <c r="C267" s="49" t="s">
        <v>62</v>
      </c>
      <c r="D267" s="49"/>
      <c r="E267" s="50">
        <f>E268</f>
        <v>1000</v>
      </c>
    </row>
    <row r="268" spans="1:5" ht="15">
      <c r="A268" s="97" t="s">
        <v>27</v>
      </c>
      <c r="B268" s="51" t="s">
        <v>286</v>
      </c>
      <c r="C268" s="51" t="s">
        <v>62</v>
      </c>
      <c r="D268" s="51" t="s">
        <v>28</v>
      </c>
      <c r="E268" s="52">
        <v>1000</v>
      </c>
    </row>
    <row r="269" spans="1:5" ht="15">
      <c r="A269" s="122" t="s">
        <v>265</v>
      </c>
      <c r="B269" s="123" t="s">
        <v>264</v>
      </c>
      <c r="C269" s="123"/>
      <c r="D269" s="123"/>
      <c r="E269" s="124">
        <f>E270</f>
        <v>500</v>
      </c>
    </row>
    <row r="270" spans="1:5" ht="15">
      <c r="A270" s="78" t="s">
        <v>65</v>
      </c>
      <c r="B270" s="49" t="s">
        <v>264</v>
      </c>
      <c r="C270" s="49" t="s">
        <v>64</v>
      </c>
      <c r="D270" s="49"/>
      <c r="E270" s="125">
        <f>E271</f>
        <v>500</v>
      </c>
    </row>
    <row r="271" spans="1:5" ht="15">
      <c r="A271" s="58" t="s">
        <v>23</v>
      </c>
      <c r="B271" s="51" t="s">
        <v>264</v>
      </c>
      <c r="C271" s="51" t="s">
        <v>64</v>
      </c>
      <c r="D271" s="51" t="s">
        <v>24</v>
      </c>
      <c r="E271" s="126">
        <v>500</v>
      </c>
    </row>
    <row r="272" spans="1:5" ht="15">
      <c r="A272" s="122" t="s">
        <v>140</v>
      </c>
      <c r="B272" s="123" t="s">
        <v>141</v>
      </c>
      <c r="C272" s="123"/>
      <c r="D272" s="123"/>
      <c r="E272" s="124">
        <f>E273</f>
        <v>0</v>
      </c>
    </row>
    <row r="273" spans="1:5" ht="15">
      <c r="A273" s="78" t="s">
        <v>65</v>
      </c>
      <c r="B273" s="49" t="s">
        <v>141</v>
      </c>
      <c r="C273" s="49" t="s">
        <v>64</v>
      </c>
      <c r="D273" s="49"/>
      <c r="E273" s="125">
        <f>E274</f>
        <v>0</v>
      </c>
    </row>
    <row r="274" spans="1:5" ht="15">
      <c r="A274" s="58" t="s">
        <v>21</v>
      </c>
      <c r="B274" s="51" t="s">
        <v>141</v>
      </c>
      <c r="C274" s="51" t="s">
        <v>64</v>
      </c>
      <c r="D274" s="51" t="s">
        <v>22</v>
      </c>
      <c r="E274" s="126">
        <f>1296.7-1296.7</f>
        <v>0</v>
      </c>
    </row>
    <row r="275" spans="1:5" ht="35.450000000000003" customHeight="1">
      <c r="A275" s="122" t="s">
        <v>263</v>
      </c>
      <c r="B275" s="123" t="s">
        <v>262</v>
      </c>
      <c r="C275" s="123"/>
      <c r="D275" s="123"/>
      <c r="E275" s="124">
        <f>E276</f>
        <v>0</v>
      </c>
    </row>
    <row r="276" spans="1:5" ht="15">
      <c r="A276" s="78" t="s">
        <v>65</v>
      </c>
      <c r="B276" s="49" t="s">
        <v>262</v>
      </c>
      <c r="C276" s="49" t="s">
        <v>64</v>
      </c>
      <c r="D276" s="49"/>
      <c r="E276" s="125">
        <f>E277</f>
        <v>0</v>
      </c>
    </row>
    <row r="277" spans="1:5" ht="15">
      <c r="A277" s="58" t="s">
        <v>42</v>
      </c>
      <c r="B277" s="51" t="s">
        <v>262</v>
      </c>
      <c r="C277" s="51" t="s">
        <v>64</v>
      </c>
      <c r="D277" s="51" t="s">
        <v>41</v>
      </c>
      <c r="E277" s="126">
        <f>700-700</f>
        <v>0</v>
      </c>
    </row>
    <row r="278" spans="1:5" ht="34.5" customHeight="1">
      <c r="A278" s="118" t="s">
        <v>132</v>
      </c>
      <c r="B278" s="32" t="s">
        <v>133</v>
      </c>
      <c r="C278" s="32"/>
      <c r="D278" s="32"/>
      <c r="E278" s="119">
        <f>E279</f>
        <v>251.9</v>
      </c>
    </row>
    <row r="279" spans="1:5" ht="31.5" customHeight="1">
      <c r="A279" s="17" t="s">
        <v>63</v>
      </c>
      <c r="B279" s="49" t="s">
        <v>133</v>
      </c>
      <c r="C279" s="49" t="s">
        <v>62</v>
      </c>
      <c r="D279" s="49"/>
      <c r="E279" s="50">
        <f>E280</f>
        <v>251.9</v>
      </c>
    </row>
    <row r="280" spans="1:5" ht="25.5" customHeight="1">
      <c r="A280" s="18" t="s">
        <v>59</v>
      </c>
      <c r="B280" s="51" t="s">
        <v>133</v>
      </c>
      <c r="C280" s="51" t="s">
        <v>62</v>
      </c>
      <c r="D280" s="51" t="s">
        <v>51</v>
      </c>
      <c r="E280" s="52">
        <v>251.9</v>
      </c>
    </row>
    <row r="281" spans="1:5" ht="30">
      <c r="A281" s="77" t="s">
        <v>254</v>
      </c>
      <c r="B281" s="39" t="s">
        <v>94</v>
      </c>
      <c r="C281" s="39"/>
      <c r="D281" s="39"/>
      <c r="E281" s="40">
        <f>E282</f>
        <v>91.7</v>
      </c>
    </row>
    <row r="282" spans="1:5" ht="21.75" customHeight="1">
      <c r="A282" s="83" t="s">
        <v>44</v>
      </c>
      <c r="B282" s="34" t="s">
        <v>94</v>
      </c>
      <c r="C282" s="34" t="s">
        <v>45</v>
      </c>
      <c r="D282" s="34"/>
      <c r="E282" s="57">
        <f>E283</f>
        <v>91.7</v>
      </c>
    </row>
    <row r="283" spans="1:5" ht="33.75" customHeight="1">
      <c r="A283" s="127" t="s">
        <v>216</v>
      </c>
      <c r="B283" s="36" t="s">
        <v>94</v>
      </c>
      <c r="C283" s="36" t="s">
        <v>45</v>
      </c>
      <c r="D283" s="36" t="s">
        <v>43</v>
      </c>
      <c r="E283" s="59">
        <v>91.7</v>
      </c>
    </row>
    <row r="284" spans="1:5" ht="48.75" customHeight="1">
      <c r="A284" s="128" t="s">
        <v>174</v>
      </c>
      <c r="B284" s="15" t="s">
        <v>157</v>
      </c>
      <c r="C284" s="15"/>
      <c r="D284" s="15"/>
      <c r="E284" s="129">
        <f>E285</f>
        <v>91.3</v>
      </c>
    </row>
    <row r="285" spans="1:5" ht="24.75" customHeight="1">
      <c r="A285" s="130" t="s">
        <v>44</v>
      </c>
      <c r="B285" s="113" t="s">
        <v>157</v>
      </c>
      <c r="C285" s="113" t="s">
        <v>45</v>
      </c>
      <c r="D285" s="113"/>
      <c r="E285" s="131">
        <f>E286</f>
        <v>91.3</v>
      </c>
    </row>
    <row r="286" spans="1:5" ht="15">
      <c r="A286" s="132" t="s">
        <v>39</v>
      </c>
      <c r="B286" s="133" t="s">
        <v>157</v>
      </c>
      <c r="C286" s="133" t="s">
        <v>45</v>
      </c>
      <c r="D286" s="133" t="s">
        <v>40</v>
      </c>
      <c r="E286" s="134">
        <v>91.3</v>
      </c>
    </row>
    <row r="287" spans="1:5" ht="30">
      <c r="A287" s="77" t="s">
        <v>107</v>
      </c>
      <c r="B287" s="39" t="s">
        <v>108</v>
      </c>
      <c r="C287" s="39"/>
      <c r="D287" s="39"/>
      <c r="E287" s="40">
        <f>E288</f>
        <v>122.7</v>
      </c>
    </row>
    <row r="288" spans="1:5" ht="15">
      <c r="A288" s="83" t="s">
        <v>44</v>
      </c>
      <c r="B288" s="34" t="s">
        <v>108</v>
      </c>
      <c r="C288" s="34" t="s">
        <v>45</v>
      </c>
      <c r="D288" s="34"/>
      <c r="E288" s="35">
        <f>E289</f>
        <v>122.7</v>
      </c>
    </row>
    <row r="289" spans="1:5" ht="15">
      <c r="A289" s="18" t="s">
        <v>12</v>
      </c>
      <c r="B289" s="36" t="s">
        <v>108</v>
      </c>
      <c r="C289" s="36" t="s">
        <v>45</v>
      </c>
      <c r="D289" s="36" t="s">
        <v>38</v>
      </c>
      <c r="E289" s="37">
        <v>122.7</v>
      </c>
    </row>
    <row r="290" spans="1:5" ht="30">
      <c r="A290" s="77" t="s">
        <v>88</v>
      </c>
      <c r="B290" s="39" t="s">
        <v>89</v>
      </c>
      <c r="C290" s="39"/>
      <c r="D290" s="39"/>
      <c r="E290" s="56">
        <f>E291</f>
        <v>140.30000000000001</v>
      </c>
    </row>
    <row r="291" spans="1:5" ht="15">
      <c r="A291" s="83" t="s">
        <v>44</v>
      </c>
      <c r="B291" s="34" t="s">
        <v>89</v>
      </c>
      <c r="C291" s="34" t="s">
        <v>45</v>
      </c>
      <c r="D291" s="34"/>
      <c r="E291" s="57">
        <f>E292</f>
        <v>140.30000000000001</v>
      </c>
    </row>
    <row r="292" spans="1:5" ht="29.25" customHeight="1">
      <c r="A292" s="18" t="s">
        <v>8</v>
      </c>
      <c r="B292" s="36" t="s">
        <v>89</v>
      </c>
      <c r="C292" s="36" t="s">
        <v>45</v>
      </c>
      <c r="D292" s="36" t="s">
        <v>9</v>
      </c>
      <c r="E292" s="59">
        <v>140.30000000000001</v>
      </c>
    </row>
    <row r="293" spans="1:5" ht="30">
      <c r="A293" s="77" t="s">
        <v>90</v>
      </c>
      <c r="B293" s="39" t="s">
        <v>91</v>
      </c>
      <c r="C293" s="39"/>
      <c r="D293" s="39"/>
      <c r="E293" s="56">
        <f>E294</f>
        <v>75.7</v>
      </c>
    </row>
    <row r="294" spans="1:5" ht="18" customHeight="1">
      <c r="A294" s="83" t="s">
        <v>44</v>
      </c>
      <c r="B294" s="34" t="s">
        <v>91</v>
      </c>
      <c r="C294" s="34" t="s">
        <v>45</v>
      </c>
      <c r="D294" s="34"/>
      <c r="E294" s="57">
        <f>E295</f>
        <v>75.7</v>
      </c>
    </row>
    <row r="295" spans="1:5" ht="34.5" customHeight="1">
      <c r="A295" s="18" t="s">
        <v>8</v>
      </c>
      <c r="B295" s="36" t="s">
        <v>91</v>
      </c>
      <c r="C295" s="36" t="s">
        <v>45</v>
      </c>
      <c r="D295" s="36" t="s">
        <v>9</v>
      </c>
      <c r="E295" s="59">
        <v>75.7</v>
      </c>
    </row>
    <row r="296" spans="1:5" ht="33.75" customHeight="1">
      <c r="A296" s="86" t="s">
        <v>162</v>
      </c>
      <c r="B296" s="39" t="s">
        <v>163</v>
      </c>
      <c r="C296" s="39"/>
      <c r="D296" s="39"/>
      <c r="E296" s="56">
        <f>E297</f>
        <v>82.3</v>
      </c>
    </row>
    <row r="297" spans="1:5" ht="15">
      <c r="A297" s="83" t="s">
        <v>44</v>
      </c>
      <c r="B297" s="34" t="s">
        <v>163</v>
      </c>
      <c r="C297" s="34" t="s">
        <v>45</v>
      </c>
      <c r="D297" s="34"/>
      <c r="E297" s="57">
        <f>E298</f>
        <v>82.3</v>
      </c>
    </row>
    <row r="298" spans="1:5" ht="30">
      <c r="A298" s="97" t="s">
        <v>6</v>
      </c>
      <c r="B298" s="36" t="s">
        <v>163</v>
      </c>
      <c r="C298" s="36" t="s">
        <v>45</v>
      </c>
      <c r="D298" s="36" t="s">
        <v>7</v>
      </c>
      <c r="E298" s="59">
        <v>82.3</v>
      </c>
    </row>
    <row r="299" spans="1:5" ht="22.5" customHeight="1">
      <c r="A299" s="77" t="s">
        <v>92</v>
      </c>
      <c r="B299" s="39" t="s">
        <v>93</v>
      </c>
      <c r="C299" s="39"/>
      <c r="D299" s="39"/>
      <c r="E299" s="56">
        <f>E300</f>
        <v>120</v>
      </c>
    </row>
    <row r="300" spans="1:5" ht="15">
      <c r="A300" s="83" t="s">
        <v>44</v>
      </c>
      <c r="B300" s="34" t="s">
        <v>93</v>
      </c>
      <c r="C300" s="34" t="s">
        <v>45</v>
      </c>
      <c r="D300" s="34"/>
      <c r="E300" s="57">
        <f>E301</f>
        <v>120</v>
      </c>
    </row>
    <row r="301" spans="1:5" ht="33.75" customHeight="1">
      <c r="A301" s="18" t="s">
        <v>8</v>
      </c>
      <c r="B301" s="36" t="s">
        <v>93</v>
      </c>
      <c r="C301" s="36" t="s">
        <v>45</v>
      </c>
      <c r="D301" s="36" t="s">
        <v>9</v>
      </c>
      <c r="E301" s="59">
        <v>120</v>
      </c>
    </row>
    <row r="302" spans="1:5" ht="30">
      <c r="A302" s="100" t="s">
        <v>194</v>
      </c>
      <c r="B302" s="39" t="s">
        <v>225</v>
      </c>
      <c r="C302" s="39"/>
      <c r="D302" s="39"/>
      <c r="E302" s="40">
        <f>E303</f>
        <v>832</v>
      </c>
    </row>
    <row r="303" spans="1:5" ht="15">
      <c r="A303" s="74" t="s">
        <v>71</v>
      </c>
      <c r="B303" s="49" t="s">
        <v>225</v>
      </c>
      <c r="C303" s="49" t="s">
        <v>70</v>
      </c>
      <c r="D303" s="49"/>
      <c r="E303" s="50">
        <f>E304</f>
        <v>832</v>
      </c>
    </row>
    <row r="304" spans="1:5" ht="15">
      <c r="A304" s="97" t="s">
        <v>27</v>
      </c>
      <c r="B304" s="51" t="s">
        <v>225</v>
      </c>
      <c r="C304" s="51" t="s">
        <v>70</v>
      </c>
      <c r="D304" s="51" t="s">
        <v>28</v>
      </c>
      <c r="E304" s="52">
        <f>416+416</f>
        <v>832</v>
      </c>
    </row>
    <row r="305" spans="1:5" ht="15">
      <c r="A305" s="107" t="s">
        <v>272</v>
      </c>
      <c r="B305" s="39" t="s">
        <v>285</v>
      </c>
      <c r="C305" s="39"/>
      <c r="D305" s="39"/>
      <c r="E305" s="40">
        <f>E306</f>
        <v>1190.4000000000001</v>
      </c>
    </row>
    <row r="306" spans="1:5" ht="15">
      <c r="A306" s="17" t="s">
        <v>63</v>
      </c>
      <c r="B306" s="49" t="s">
        <v>285</v>
      </c>
      <c r="C306" s="49" t="s">
        <v>62</v>
      </c>
      <c r="D306" s="49"/>
      <c r="E306" s="50">
        <f>E307</f>
        <v>1190.4000000000001</v>
      </c>
    </row>
    <row r="307" spans="1:5" ht="15.75" thickBot="1">
      <c r="A307" s="18" t="s">
        <v>25</v>
      </c>
      <c r="B307" s="51" t="s">
        <v>285</v>
      </c>
      <c r="C307" s="51" t="s">
        <v>62</v>
      </c>
      <c r="D307" s="51" t="s">
        <v>26</v>
      </c>
      <c r="E307" s="52">
        <f>1190.4</f>
        <v>1190.4000000000001</v>
      </c>
    </row>
    <row r="308" spans="1:5" ht="16.5" thickBot="1">
      <c r="A308" s="135" t="s">
        <v>31</v>
      </c>
      <c r="B308" s="136"/>
      <c r="C308" s="136"/>
      <c r="D308" s="136"/>
      <c r="E308" s="137">
        <f>E15+E35+E63+E68+E76+E82+E91+E111+E142+E147</f>
        <v>64140.4</v>
      </c>
    </row>
  </sheetData>
  <autoFilter ref="A14:F308"/>
  <mergeCells count="11">
    <mergeCell ref="A6:E6"/>
    <mergeCell ref="A1:E1"/>
    <mergeCell ref="A2:E2"/>
    <mergeCell ref="B3:E3"/>
    <mergeCell ref="A4:E4"/>
    <mergeCell ref="A5:E5"/>
    <mergeCell ref="B7:E7"/>
    <mergeCell ref="B8:E8"/>
    <mergeCell ref="A9:E9"/>
    <mergeCell ref="B10:E10"/>
    <mergeCell ref="A11:E11"/>
  </mergeCells>
  <printOptions horizontalCentered="1"/>
  <pageMargins left="0.78740157480314965" right="0.39370078740157483" top="0.59055118110236227" bottom="0.59055118110236227" header="0.51181102362204722" footer="0.31496062992125984"/>
  <pageSetup paperSize="9" scale="56" fitToHeight="6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IX</vt:lpstr>
      <vt:lpstr>IX!Заголовки_для_печати</vt:lpstr>
      <vt:lpstr>IX!Область_печати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user</cp:lastModifiedBy>
  <cp:lastPrinted>2018-09-06T07:23:45Z</cp:lastPrinted>
  <dcterms:created xsi:type="dcterms:W3CDTF">2008-08-26T08:49:12Z</dcterms:created>
  <dcterms:modified xsi:type="dcterms:W3CDTF">2018-09-06T07:50:24Z</dcterms:modified>
</cp:coreProperties>
</file>