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9040" windowHeight="15840" tabRatio="499"/>
  </bookViews>
  <sheets>
    <sheet name="март" sheetId="19" r:id="rId1"/>
  </sheets>
  <definedNames>
    <definedName name="_xlnm._FilterDatabase" localSheetId="0" hidden="1">март!$A$16:$K$250</definedName>
    <definedName name="_xlnm.Print_Area" localSheetId="0">март!$A$1:$K$250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8" i="19"/>
  <c r="I56"/>
  <c r="I69"/>
  <c r="I67" s="1"/>
  <c r="I66" s="1"/>
  <c r="I65" s="1"/>
  <c r="I64" s="1"/>
  <c r="I63" s="1"/>
  <c r="I241"/>
  <c r="I187"/>
  <c r="I186"/>
  <c r="I181"/>
  <c r="I180" s="1"/>
  <c r="I178"/>
  <c r="I177" s="1"/>
  <c r="I172"/>
  <c r="I173"/>
  <c r="K148"/>
  <c r="K147" s="1"/>
  <c r="K146" s="1"/>
  <c r="K145" s="1"/>
  <c r="J148"/>
  <c r="J147" s="1"/>
  <c r="J146" s="1"/>
  <c r="J145" s="1"/>
  <c r="I148"/>
  <c r="I147" s="1"/>
  <c r="I146" s="1"/>
  <c r="I145" s="1"/>
  <c r="I153"/>
  <c r="I152" s="1"/>
  <c r="I151" s="1"/>
  <c r="I150" s="1"/>
  <c r="K138"/>
  <c r="J138"/>
  <c r="I138"/>
  <c r="J106"/>
  <c r="J105" s="1"/>
  <c r="J104" s="1"/>
  <c r="J103" s="1"/>
  <c r="I106"/>
  <c r="I105" s="1"/>
  <c r="I104" s="1"/>
  <c r="I103" s="1"/>
  <c r="K98"/>
  <c r="K97" s="1"/>
  <c r="J98"/>
  <c r="J97" s="1"/>
  <c r="I97"/>
  <c r="K77"/>
  <c r="J77"/>
  <c r="I77"/>
  <c r="J69"/>
  <c r="J67" s="1"/>
  <c r="J66" s="1"/>
  <c r="J65" s="1"/>
  <c r="J64" s="1"/>
  <c r="J63" s="1"/>
  <c r="I55"/>
  <c r="K61"/>
  <c r="J61"/>
  <c r="I61"/>
  <c r="I25"/>
  <c r="I23" s="1"/>
  <c r="I22" s="1"/>
  <c r="K248"/>
  <c r="K247" s="1"/>
  <c r="J248"/>
  <c r="J247" s="1"/>
  <c r="I248"/>
  <c r="I247" s="1"/>
  <c r="K245"/>
  <c r="K244" s="1"/>
  <c r="K243" s="1"/>
  <c r="J245"/>
  <c r="J244" s="1"/>
  <c r="J243" s="1"/>
  <c r="I245"/>
  <c r="I244" s="1"/>
  <c r="I243" s="1"/>
  <c r="K241"/>
  <c r="K240" s="1"/>
  <c r="K239" s="1"/>
  <c r="J241"/>
  <c r="J240" s="1"/>
  <c r="J239" s="1"/>
  <c r="I240"/>
  <c r="I239" s="1"/>
  <c r="K234"/>
  <c r="K233" s="1"/>
  <c r="K232" s="1"/>
  <c r="K231" s="1"/>
  <c r="K230" s="1"/>
  <c r="J234"/>
  <c r="J233" s="1"/>
  <c r="J232" s="1"/>
  <c r="J231" s="1"/>
  <c r="J230" s="1"/>
  <c r="I234"/>
  <c r="I233" s="1"/>
  <c r="I232" s="1"/>
  <c r="I231" s="1"/>
  <c r="I230" s="1"/>
  <c r="K228"/>
  <c r="K227" s="1"/>
  <c r="K226" s="1"/>
  <c r="K225" s="1"/>
  <c r="K224" s="1"/>
  <c r="K223" s="1"/>
  <c r="J228"/>
  <c r="J227" s="1"/>
  <c r="J226" s="1"/>
  <c r="J225" s="1"/>
  <c r="J224" s="1"/>
  <c r="J223" s="1"/>
  <c r="I228"/>
  <c r="I227" s="1"/>
  <c r="I226" s="1"/>
  <c r="I225" s="1"/>
  <c r="I224" s="1"/>
  <c r="I223" s="1"/>
  <c r="K222"/>
  <c r="K221" s="1"/>
  <c r="K220" s="1"/>
  <c r="K219" s="1"/>
  <c r="K218" s="1"/>
  <c r="K217" s="1"/>
  <c r="J221"/>
  <c r="J220" s="1"/>
  <c r="J219" s="1"/>
  <c r="J218" s="1"/>
  <c r="J217" s="1"/>
  <c r="I221"/>
  <c r="I220" s="1"/>
  <c r="I219" s="1"/>
  <c r="I218" s="1"/>
  <c r="I217" s="1"/>
  <c r="K215"/>
  <c r="K214" s="1"/>
  <c r="K213" s="1"/>
  <c r="K212" s="1"/>
  <c r="K211" s="1"/>
  <c r="J215"/>
  <c r="J214" s="1"/>
  <c r="J213" s="1"/>
  <c r="J212" s="1"/>
  <c r="J211" s="1"/>
  <c r="I215"/>
  <c r="I214" s="1"/>
  <c r="I213" s="1"/>
  <c r="I212" s="1"/>
  <c r="I211" s="1"/>
  <c r="K209"/>
  <c r="K208" s="1"/>
  <c r="K207" s="1"/>
  <c r="J209"/>
  <c r="J208" s="1"/>
  <c r="J207" s="1"/>
  <c r="I209"/>
  <c r="I208" s="1"/>
  <c r="I207" s="1"/>
  <c r="K205"/>
  <c r="J205"/>
  <c r="I205"/>
  <c r="K201"/>
  <c r="J201"/>
  <c r="I201"/>
  <c r="K194"/>
  <c r="K193" s="1"/>
  <c r="K192" s="1"/>
  <c r="K191" s="1"/>
  <c r="K190" s="1"/>
  <c r="K189" s="1"/>
  <c r="J194"/>
  <c r="J193" s="1"/>
  <c r="J192" s="1"/>
  <c r="J191" s="1"/>
  <c r="J190" s="1"/>
  <c r="J189" s="1"/>
  <c r="I194"/>
  <c r="I193" s="1"/>
  <c r="I192" s="1"/>
  <c r="I191" s="1"/>
  <c r="I190" s="1"/>
  <c r="I189" s="1"/>
  <c r="K185"/>
  <c r="K184" s="1"/>
  <c r="K183" s="1"/>
  <c r="K182" s="1"/>
  <c r="J185"/>
  <c r="J184" s="1"/>
  <c r="J183" s="1"/>
  <c r="J182" s="1"/>
  <c r="K180"/>
  <c r="J180"/>
  <c r="K177"/>
  <c r="J177"/>
  <c r="K175"/>
  <c r="J175"/>
  <c r="I175"/>
  <c r="K172"/>
  <c r="J172"/>
  <c r="K168"/>
  <c r="K167" s="1"/>
  <c r="J168"/>
  <c r="J167" s="1"/>
  <c r="I168"/>
  <c r="I167" s="1"/>
  <c r="K165"/>
  <c r="K164" s="1"/>
  <c r="J165"/>
  <c r="J164" s="1"/>
  <c r="I165"/>
  <c r="I164" s="1"/>
  <c r="K160"/>
  <c r="J160"/>
  <c r="I160"/>
  <c r="K158"/>
  <c r="J158"/>
  <c r="I158"/>
  <c r="K152"/>
  <c r="K151" s="1"/>
  <c r="K150" s="1"/>
  <c r="K144" s="1"/>
  <c r="J152"/>
  <c r="J151" s="1"/>
  <c r="J150" s="1"/>
  <c r="K142"/>
  <c r="J142"/>
  <c r="I142"/>
  <c r="K140"/>
  <c r="J140"/>
  <c r="I140"/>
  <c r="K132"/>
  <c r="K131" s="1"/>
  <c r="K130" s="1"/>
  <c r="J132"/>
  <c r="J131" s="1"/>
  <c r="J130" s="1"/>
  <c r="I132"/>
  <c r="I131" s="1"/>
  <c r="I130" s="1"/>
  <c r="K128"/>
  <c r="K127" s="1"/>
  <c r="K126" s="1"/>
  <c r="K125" s="1"/>
  <c r="J128"/>
  <c r="J127" s="1"/>
  <c r="J126" s="1"/>
  <c r="J125" s="1"/>
  <c r="I128"/>
  <c r="I127" s="1"/>
  <c r="I126" s="1"/>
  <c r="I125" s="1"/>
  <c r="K122"/>
  <c r="J122"/>
  <c r="I122"/>
  <c r="K121"/>
  <c r="K120" s="1"/>
  <c r="K119" s="1"/>
  <c r="J121"/>
  <c r="J120" s="1"/>
  <c r="J119" s="1"/>
  <c r="I121"/>
  <c r="I120" s="1"/>
  <c r="I119" s="1"/>
  <c r="K117"/>
  <c r="J117"/>
  <c r="I117"/>
  <c r="K114"/>
  <c r="J114"/>
  <c r="I114"/>
  <c r="K110"/>
  <c r="K109" s="1"/>
  <c r="K108" s="1"/>
  <c r="K107" s="1"/>
  <c r="J110"/>
  <c r="J109" s="1"/>
  <c r="J108" s="1"/>
  <c r="J107" s="1"/>
  <c r="I110"/>
  <c r="I109" s="1"/>
  <c r="I108" s="1"/>
  <c r="I107" s="1"/>
  <c r="K105"/>
  <c r="K104" s="1"/>
  <c r="K103" s="1"/>
  <c r="K101"/>
  <c r="J101"/>
  <c r="I101"/>
  <c r="K99"/>
  <c r="J99"/>
  <c r="I99"/>
  <c r="K92"/>
  <c r="K91" s="1"/>
  <c r="K90" s="1"/>
  <c r="K89" s="1"/>
  <c r="J92"/>
  <c r="J91" s="1"/>
  <c r="J90" s="1"/>
  <c r="J89" s="1"/>
  <c r="I92"/>
  <c r="I91" s="1"/>
  <c r="I90" s="1"/>
  <c r="I89" s="1"/>
  <c r="K85"/>
  <c r="K84" s="1"/>
  <c r="K83" s="1"/>
  <c r="K82" s="1"/>
  <c r="J85"/>
  <c r="J84" s="1"/>
  <c r="J83" s="1"/>
  <c r="J82" s="1"/>
  <c r="I85"/>
  <c r="I84" s="1"/>
  <c r="I83" s="1"/>
  <c r="I82" s="1"/>
  <c r="K80"/>
  <c r="K79" s="1"/>
  <c r="J80"/>
  <c r="J79" s="1"/>
  <c r="I80"/>
  <c r="I79" s="1"/>
  <c r="K75"/>
  <c r="J75"/>
  <c r="I75"/>
  <c r="K67"/>
  <c r="K66" s="1"/>
  <c r="K65" s="1"/>
  <c r="K64" s="1"/>
  <c r="K63" s="1"/>
  <c r="K59"/>
  <c r="J59"/>
  <c r="I59"/>
  <c r="K57"/>
  <c r="J57"/>
  <c r="I57"/>
  <c r="K55"/>
  <c r="J55"/>
  <c r="K53"/>
  <c r="J53"/>
  <c r="I53"/>
  <c r="K51"/>
  <c r="J51"/>
  <c r="I51"/>
  <c r="K49"/>
  <c r="J49"/>
  <c r="I49"/>
  <c r="K44"/>
  <c r="K43" s="1"/>
  <c r="K42" s="1"/>
  <c r="K41" s="1"/>
  <c r="J44"/>
  <c r="J43" s="1"/>
  <c r="J42" s="1"/>
  <c r="J41" s="1"/>
  <c r="I44"/>
  <c r="I43" s="1"/>
  <c r="I42" s="1"/>
  <c r="I41" s="1"/>
  <c r="K39"/>
  <c r="K38" s="1"/>
  <c r="K37" s="1"/>
  <c r="K36" s="1"/>
  <c r="J39"/>
  <c r="J38" s="1"/>
  <c r="J37" s="1"/>
  <c r="J36" s="1"/>
  <c r="I39"/>
  <c r="I38" s="1"/>
  <c r="I37" s="1"/>
  <c r="I36" s="1"/>
  <c r="K34"/>
  <c r="K33" s="1"/>
  <c r="K32" s="1"/>
  <c r="J34"/>
  <c r="J33" s="1"/>
  <c r="J32" s="1"/>
  <c r="I34"/>
  <c r="I33" s="1"/>
  <c r="I32" s="1"/>
  <c r="K30"/>
  <c r="K29" s="1"/>
  <c r="J30"/>
  <c r="J29" s="1"/>
  <c r="I30"/>
  <c r="I29" s="1"/>
  <c r="K27"/>
  <c r="K26" s="1"/>
  <c r="J27"/>
  <c r="J26" s="1"/>
  <c r="I27"/>
  <c r="I26" s="1"/>
  <c r="K23"/>
  <c r="K22" s="1"/>
  <c r="J23"/>
  <c r="J22" s="1"/>
  <c r="I144" l="1"/>
  <c r="I185"/>
  <c r="I184" s="1"/>
  <c r="I183" s="1"/>
  <c r="I182" s="1"/>
  <c r="J144"/>
  <c r="K137"/>
  <c r="I137"/>
  <c r="I136" s="1"/>
  <c r="I135" s="1"/>
  <c r="J137"/>
  <c r="J136" s="1"/>
  <c r="J135" s="1"/>
  <c r="I74"/>
  <c r="I73" s="1"/>
  <c r="I72" s="1"/>
  <c r="I71" s="1"/>
  <c r="I70" s="1"/>
  <c r="K136"/>
  <c r="K135" s="1"/>
  <c r="I48"/>
  <c r="I47" s="1"/>
  <c r="I46" s="1"/>
  <c r="J113"/>
  <c r="J112" s="1"/>
  <c r="K238"/>
  <c r="K237" s="1"/>
  <c r="K236" s="1"/>
  <c r="I238"/>
  <c r="I237" s="1"/>
  <c r="I236" s="1"/>
  <c r="K200"/>
  <c r="K199" s="1"/>
  <c r="K198" s="1"/>
  <c r="K197" s="1"/>
  <c r="K196" s="1"/>
  <c r="J96"/>
  <c r="J95" s="1"/>
  <c r="J94" s="1"/>
  <c r="K96"/>
  <c r="K95" s="1"/>
  <c r="K94" s="1"/>
  <c r="K163"/>
  <c r="K162" s="1"/>
  <c r="I113"/>
  <c r="I112" s="1"/>
  <c r="I163"/>
  <c r="I162" s="1"/>
  <c r="K74"/>
  <c r="K73" s="1"/>
  <c r="K72" s="1"/>
  <c r="K71" s="1"/>
  <c r="K70" s="1"/>
  <c r="I96"/>
  <c r="I95" s="1"/>
  <c r="I94" s="1"/>
  <c r="I157"/>
  <c r="I156" s="1"/>
  <c r="K48"/>
  <c r="K47" s="1"/>
  <c r="K46" s="1"/>
  <c r="J157"/>
  <c r="J156" s="1"/>
  <c r="J74"/>
  <c r="J73" s="1"/>
  <c r="J72" s="1"/>
  <c r="J71" s="1"/>
  <c r="J70" s="1"/>
  <c r="I124"/>
  <c r="I171"/>
  <c r="I170" s="1"/>
  <c r="K171"/>
  <c r="K170" s="1"/>
  <c r="I21"/>
  <c r="I20" s="1"/>
  <c r="J163"/>
  <c r="J162" s="1"/>
  <c r="J171"/>
  <c r="J170" s="1"/>
  <c r="K21"/>
  <c r="K20" s="1"/>
  <c r="J21"/>
  <c r="J20" s="1"/>
  <c r="J48"/>
  <c r="J47" s="1"/>
  <c r="J46" s="1"/>
  <c r="K113"/>
  <c r="K112" s="1"/>
  <c r="J200"/>
  <c r="J199" s="1"/>
  <c r="J198" s="1"/>
  <c r="J197" s="1"/>
  <c r="J196" s="1"/>
  <c r="K124"/>
  <c r="K157"/>
  <c r="I200"/>
  <c r="I199" s="1"/>
  <c r="I198" s="1"/>
  <c r="I197" s="1"/>
  <c r="I196" s="1"/>
  <c r="J124"/>
  <c r="J238"/>
  <c r="J237" s="1"/>
  <c r="J236" s="1"/>
  <c r="K19" l="1"/>
  <c r="I155"/>
  <c r="J88"/>
  <c r="J87" s="1"/>
  <c r="I88"/>
  <c r="I87" s="1"/>
  <c r="K88"/>
  <c r="K87" s="1"/>
  <c r="I19"/>
  <c r="J155"/>
  <c r="J154" s="1"/>
  <c r="J134" s="1"/>
  <c r="J19"/>
  <c r="I154"/>
  <c r="I134" s="1"/>
  <c r="K155"/>
  <c r="K154" s="1"/>
  <c r="K134" s="1"/>
  <c r="K156"/>
  <c r="J18" l="1"/>
  <c r="J250" s="1"/>
  <c r="K18"/>
  <c r="K250" s="1"/>
  <c r="I18"/>
  <c r="I250" s="1"/>
</calcChain>
</file>

<file path=xl/sharedStrings.xml><?xml version="1.0" encoding="utf-8"?>
<sst xmlns="http://schemas.openxmlformats.org/spreadsheetml/2006/main" count="1242" uniqueCount="286">
  <si>
    <t>Непрограммные расходы</t>
  </si>
  <si>
    <t>100</t>
  </si>
  <si>
    <t xml:space="preserve">Мероприятия в области коммунального хозяйства </t>
  </si>
  <si>
    <t>98 9 09 15500</t>
  </si>
  <si>
    <t>2H 0 00 00000</t>
  </si>
  <si>
    <t xml:space="preserve">Расходы на уличное освещение </t>
  </si>
  <si>
    <t>98 9 09 15310</t>
  </si>
  <si>
    <t xml:space="preserve">Организация и содержание мест захоронения </t>
  </si>
  <si>
    <t>98 9 09 15340</t>
  </si>
  <si>
    <t>98 9 09 15350</t>
  </si>
  <si>
    <t>98 9 09 15360</t>
  </si>
  <si>
    <t xml:space="preserve">Доплаты к пенсиям муниципальных служащих </t>
  </si>
  <si>
    <t>98 9 09 03080</t>
  </si>
  <si>
    <t>67 3 09 00000</t>
  </si>
  <si>
    <t>Осуществление передаваемых полномочий поселений контрольно-счетных органов поселений по осуществлению внешнего муниципального финансового контроля</t>
  </si>
  <si>
    <t>98 9 09 96090</t>
  </si>
  <si>
    <t>Физическая культура и спорт</t>
  </si>
  <si>
    <t>ВЕДОМСТВЕННАЯ СТРУКТУРА РАСХОДОВ</t>
  </si>
  <si>
    <t>№ п/п</t>
  </si>
  <si>
    <t>Г</t>
  </si>
  <si>
    <t>Рз</t>
  </si>
  <si>
    <t>ПР</t>
  </si>
  <si>
    <t>ЦСР</t>
  </si>
  <si>
    <t>ВР</t>
  </si>
  <si>
    <t>3</t>
  </si>
  <si>
    <t>4</t>
  </si>
  <si>
    <t>5</t>
  </si>
  <si>
    <t>6</t>
  </si>
  <si>
    <t>7</t>
  </si>
  <si>
    <t>8</t>
  </si>
  <si>
    <t>1</t>
  </si>
  <si>
    <t>администрация муниципального образования Назиевское городское поселение  Кировского муниципального района Ленинградской области</t>
  </si>
  <si>
    <t/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</si>
  <si>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</si>
  <si>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</si>
  <si>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органов местного самоуправления</t>
  </si>
  <si>
    <t>Обеспечение деятельности аппаратов органов местного самоуправления</t>
  </si>
  <si>
    <t>Обеспечение деятельности Главы местной администрации</t>
  </si>
  <si>
    <t>Непрограммные расходы органов местного самоуправления</t>
  </si>
  <si>
    <t>67 0 00 00000</t>
  </si>
  <si>
    <t>67 4 09 00000</t>
  </si>
  <si>
    <t>67 5 09 00000</t>
  </si>
  <si>
    <t>67 9 09 00000</t>
  </si>
  <si>
    <t>67 9 09 71340</t>
  </si>
  <si>
    <t>98 0 00 00000</t>
  </si>
  <si>
    <t>98 9 09 00000</t>
  </si>
  <si>
    <t>98 0 00 0 0000</t>
  </si>
  <si>
    <t>98 9 09 96010</t>
  </si>
  <si>
    <t xml:space="preserve">Резервный фонд администрации муниципального образования </t>
  </si>
  <si>
    <t>98 9 09 10050</t>
  </si>
  <si>
    <t xml:space="preserve">Премирование по постановлению администрации в связи с юбилеем и вне системы оплаты труда </t>
  </si>
  <si>
    <t>98 9 09 10030</t>
  </si>
  <si>
    <t xml:space="preserve">Расчеты за услуги по начислению и сбору платы за найм </t>
  </si>
  <si>
    <t>98 9 09 10100</t>
  </si>
  <si>
    <t>98 9 09 10310</t>
  </si>
  <si>
    <t>98 9 09 10410</t>
  </si>
  <si>
    <t xml:space="preserve">Осуществление части полномочий поселений по владению, пользованию и распоряжению имуществом </t>
  </si>
  <si>
    <t>98 9 09 96030</t>
  </si>
  <si>
    <t>98 9 09 51180</t>
  </si>
  <si>
    <t>86 0 00 00000</t>
  </si>
  <si>
    <t>23 0 00 00000</t>
  </si>
  <si>
    <t xml:space="preserve">Мероприятия по составлению деффектных ведомостей, экспертиза проектно-сметной документации, осуществление стоительного контроля по ремонту дорог </t>
  </si>
  <si>
    <t xml:space="preserve">Содержание автомобильных дорог местного значения и искусственных сооружений на них </t>
  </si>
  <si>
    <t>98 9 09 14190</t>
  </si>
  <si>
    <t>Осуществление полномочий Кировского района на мероприятия по содержанию автомобильных дорог</t>
  </si>
  <si>
    <t>98 9 09 95010</t>
  </si>
  <si>
    <t xml:space="preserve">Мероприятия, направленные на создание условий для обеспечения жителей поселения услугами связи </t>
  </si>
  <si>
    <t>98 9 09 14100</t>
  </si>
  <si>
    <t>24 0 00 00000</t>
  </si>
  <si>
    <t xml:space="preserve">Мероприятия по землеустройству и землепользованию </t>
  </si>
  <si>
    <t>98 9 09 10350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</si>
  <si>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</si>
  <si>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</si>
  <si>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</si>
  <si>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</si>
  <si>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</si>
  <si>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Другие вопросы в области национальной экономики</t>
  </si>
  <si>
    <t>Муниципальная программа "Противодействие экстремизму и профилактика терроризма на территории муниципального образования Назиевское городское поселение Кировского муниципального района Ленинградской области"</t>
  </si>
  <si>
    <t>Национальная экономика</t>
  </si>
  <si>
    <t>Дорожное хозяйство (дорожные фонды)</t>
  </si>
  <si>
    <t>Связь и информатика</t>
  </si>
  <si>
    <t xml:space="preserve">Непрограммные расходы 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</si>
  <si>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</si>
  <si>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</si>
  <si>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</si>
  <si>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</si>
  <si>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</si>
  <si>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 xml:space="preserve">Культура и кинематография 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</si>
  <si>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</si>
  <si>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</si>
  <si>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</si>
  <si>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</si>
  <si>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Массовый спорт</t>
  </si>
  <si>
    <t>2</t>
  </si>
  <si>
    <t>совет депутатов  Назиевского городского поселения Кировского муниципального района Ленинградской области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</si>
  <si>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</si>
  <si>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представительных органов муниципальных образований</t>
  </si>
  <si>
    <t>003</t>
  </si>
  <si>
    <t>931</t>
  </si>
  <si>
    <t>ИТОГО:</t>
  </si>
  <si>
    <t>Наименование</t>
  </si>
  <si>
    <t>04</t>
  </si>
  <si>
    <t>09</t>
  </si>
  <si>
    <t>23 4 00 00000</t>
  </si>
  <si>
    <t>23 4 01 00000</t>
  </si>
  <si>
    <t>Приобретение сыпучих материалов для проведения ремонтных работ местного значения</t>
  </si>
  <si>
    <t>23 4 01 14830</t>
  </si>
  <si>
    <t>2F 0 00 00000</t>
  </si>
  <si>
    <t>Организация и осуществление мероприятий по содержанию пожарных водоемов</t>
  </si>
  <si>
    <t>Капитальный ремонт (ремонт) муниципального жилищного фонда</t>
  </si>
  <si>
    <t>Реализация областного закона от 15 января 2018 года № 3-оз «О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области»</t>
  </si>
  <si>
    <t>Муниципальная программа "О содействии участия населения в осуществлении местного самоуправления в иных формах на частях территорий, являющихся административным центром муниципального образования Назиевское городское поселение Кировского муниципального района Ленинградской области"</t>
  </si>
  <si>
    <t>05</t>
  </si>
  <si>
    <t>01</t>
  </si>
  <si>
    <t>98 9 09 15010</t>
  </si>
  <si>
    <t>03</t>
  </si>
  <si>
    <t>13</t>
  </si>
  <si>
    <t>Премирование по распоряжению главы муниципального образования за вклад в социально-экономическое и культурное развитие муниципального образования</t>
  </si>
  <si>
    <t>98 9 09 10040</t>
  </si>
  <si>
    <t>98 9 09 10220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</si>
  <si>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 Назиевское городское поселение Кировского муниципального района Ленинградской области"</t>
  </si>
  <si>
    <t>Обеспечение выполнения органами местного самоуправления отдельных государственных полномочий Ленинградской области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</si>
  <si>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</si>
  <si>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</si>
  <si>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 xml:space="preserve">Осуществление части полномочий поселений по формированию, утверждению, исполнению  бюджета </t>
  </si>
  <si>
    <t>07</t>
  </si>
  <si>
    <t>11</t>
  </si>
  <si>
    <t>Публикация иной официальной информации в СМИ и информирование жителей о развитии муниципального образования</t>
  </si>
  <si>
    <t>Расходы на приобретение товаров, работ, услуг в целях обеспечения публикации муниципальных правовых актов</t>
  </si>
  <si>
    <t>02</t>
  </si>
  <si>
    <t>Осуществление первичного воинского учета на территориях, где отсутствуют военные комиссариаты</t>
  </si>
  <si>
    <t>Муниципальная программа "Обеспечение безопасности жизнедеятельности на территории муниципального образования Назиевское городское поселение Кировского муниципального района Ленинградской области"</t>
  </si>
  <si>
    <t>Организация и осуществление мероприятий</t>
  </si>
  <si>
    <t>10</t>
  </si>
  <si>
    <t>Мероприятия по ремонту  дорог местного значения и искусственных сооружений на них</t>
  </si>
  <si>
    <t>12</t>
  </si>
  <si>
    <t>2Л 0 00 00000</t>
  </si>
  <si>
    <t>Приобретение коммунальной спецтехники и оборудования в лизинг (сублизинг)</t>
  </si>
  <si>
    <t>Организация благоустройства территории поселения (за исключением осуществления дорожной деятельности, капитального ремонта (ремонта) дворовых территорий и проездов к ним)</t>
  </si>
  <si>
    <t>Организация сбора и вывоза бытовых отходов и мусора</t>
  </si>
  <si>
    <t>08</t>
  </si>
  <si>
    <t>Муниципальная программа "Развитие культуры, физической культуры и спорта в муниципальном образовании Назиевское городское поселение Кировского муниципального района Ленинградской области"</t>
  </si>
  <si>
    <t>7Н 0 00 00000</t>
  </si>
  <si>
    <t>Поддержка развития общественной инфраструктуры муниципального значения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</si>
  <si>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</si>
  <si>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</si>
  <si>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200</t>
  </si>
  <si>
    <t>Иные бюджетные ассигнования</t>
  </si>
  <si>
    <t>800</t>
  </si>
  <si>
    <t>Межбюджетные трансферты</t>
  </si>
  <si>
    <t>500</t>
  </si>
  <si>
    <t>Социальное обеспечение и иные выплаты населению</t>
  </si>
  <si>
    <t>300</t>
  </si>
  <si>
    <t>Организация аренды объектов движимого и недвижимого имущества, организация учета муниципального имущества и ведение реестра муниципальной собственности</t>
  </si>
  <si>
    <t>22 0 00 00000</t>
  </si>
  <si>
    <t>73 0 00 00000</t>
  </si>
  <si>
    <t>Образование</t>
  </si>
  <si>
    <t xml:space="preserve">Молодежная политика </t>
  </si>
  <si>
    <t>Муниципальная программа "Формирование законопослушного поведения участников дорожного движения на территории муниципального образования Назиевское городское поселение Кировского муниципального района Ленинградской области"</t>
  </si>
  <si>
    <t>2G 0 00 00000</t>
  </si>
  <si>
    <t>98 9 09 96040</t>
  </si>
  <si>
    <t>98 9 09 10010</t>
  </si>
  <si>
    <t>Защита населения и территории от чрезвычайных ситуаций природного и техногенного характера, пожарная безопасность</t>
  </si>
  <si>
    <t>Осуществление части полномочий поселений по организации и осуществлению мероприятий по ЧС (по созданию, содержанию и организации деятельности аварийно-спасательных служб)</t>
  </si>
  <si>
    <t>98 9 09 15460</t>
  </si>
  <si>
    <t>Бюджетные ассигнования на 2022 год (тысяч рублей)</t>
  </si>
  <si>
    <t>9</t>
  </si>
  <si>
    <t xml:space="preserve">Осуществление земельного контроля поселений за использованием земель на территориях поселений 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</si>
  <si>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</si>
  <si>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Муниципальная программа "Совершенствование и развитие улично-дорожной сети в муниципальном образовании Назиевское городское поселение Кировского муниципального района Ленинградской области"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</si>
  <si>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</si>
  <si>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>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</si>
  <si>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Капитальный ремонт объектов культуры городских поселений, муниципальных районов и городского округа Ленинградской области</t>
  </si>
  <si>
    <t>Обслуживание государственного и муниципального долга</t>
  </si>
  <si>
    <t>Обслуживание внутреннего государственного и муниципального долга</t>
  </si>
  <si>
    <t xml:space="preserve">Процентные платежи по муниципальному долгу </t>
  </si>
  <si>
    <t>Обслуживание государственного (муниципального) долга</t>
  </si>
  <si>
    <t>700</t>
  </si>
  <si>
    <t>67 4 09 00150</t>
  </si>
  <si>
    <t>Исполнение функций органов местного самоуправления</t>
  </si>
  <si>
    <t>67 5 09 00150</t>
  </si>
  <si>
    <t>Взнос на капитальный ремонт общего имущества в многоквартирном доме на территории муниципального образования</t>
  </si>
  <si>
    <t>Обеспечение деятельности (услуги, работы) муниципальных учреждений</t>
  </si>
  <si>
    <t>98 9 09 00160</t>
  </si>
  <si>
    <t>67 3 09 00150</t>
  </si>
  <si>
    <t>Муниципальная программа  " О содействии участия населения в осуществлении местного самоуправления в иных формах на частях территории муниципального образования Назиевское городское поселение Кировского муниципалного района Ленинградской области"</t>
  </si>
  <si>
    <t>Комплекс процессных мероприятий "Поддержка проектов инициатив граждан"</t>
  </si>
  <si>
    <t>22 4 01 00000</t>
  </si>
  <si>
    <t>22 4 01 S4770</t>
  </si>
  <si>
    <t>Комплекс процессных мероприятий "Содержание, капитальный ремонт и ремонт автомобильных дорог местного значения и искусственных сооружений на них"</t>
  </si>
  <si>
    <t>23 4 01 14280</t>
  </si>
  <si>
    <t>23 4 01 14310</t>
  </si>
  <si>
    <t>Комплекс процессных мероприятий</t>
  </si>
  <si>
    <t>Мероприятия, направленные на достижение целей проектов</t>
  </si>
  <si>
    <t>Мероприятия, направленные на достижение цели федерального проекта "Дорожная сеть"</t>
  </si>
  <si>
    <t>23 8 00 00000</t>
  </si>
  <si>
    <t>23 8 01 00000</t>
  </si>
  <si>
    <t>23 8 01 S4200</t>
  </si>
  <si>
    <t>24 4 01 00000</t>
  </si>
  <si>
    <t>Комплекс процессных мероприятий "Обеспечение информационной, консультационной, организационно-методической поддержки смалого и среднего бизнеса"</t>
  </si>
  <si>
    <t>24 4 01 06480</t>
  </si>
  <si>
    <t>Комлекс процессных мероприятий "Обеспечение пожарной безопасности"</t>
  </si>
  <si>
    <t>2F 4 01 00000</t>
  </si>
  <si>
    <t>2F 4 01 13680</t>
  </si>
  <si>
    <t>Комплекс процессных мероприятий "Защита населения от чрезвычайных ситуаций"</t>
  </si>
  <si>
    <t>2F 4 02 00000</t>
  </si>
  <si>
    <t>2F 4 02 96100</t>
  </si>
  <si>
    <t>Комплекс процессных мероприятий "Мероприятия, направленные на формирование законопослушного поведения  участников дорожного движения"</t>
  </si>
  <si>
    <t>2G 4 01 00000</t>
  </si>
  <si>
    <t>2G 4 01 18130</t>
  </si>
  <si>
    <t>Комплекс процессных мероприятий "Содействие в приобретении спецтехники для жилищно-коммунальных нужд муниципального образования Назиевское городское поселение Кировского муниципального района Ленинградской области "</t>
  </si>
  <si>
    <t>2Л 4 01 00000</t>
  </si>
  <si>
    <t>2Л 4 01 16400</t>
  </si>
  <si>
    <t>2Л 4 01 S0550</t>
  </si>
  <si>
    <t>Компенсация части затрат при приобретении в лизинг (сублизинг) коммунальной спецтехники и оборудования</t>
  </si>
  <si>
    <t>2H 4 01 00000</t>
  </si>
  <si>
    <t>2H 4 01 S4660</t>
  </si>
  <si>
    <t>Комплекс процессных мероприятий "Благоустройство территриии, ремонт дорог, организация досуга граждан административного центра"</t>
  </si>
  <si>
    <t>Муниципальная программа "Благоустройство территории в муниципальном образовании Назиевское городское поселение Кировского муниципального района Ленинградской области"</t>
  </si>
  <si>
    <t>Комплекс процесных мероприятий "Мероприятия по благоустройству детских игровых и спортивных площадок"</t>
  </si>
  <si>
    <t>73 4 01 00000</t>
  </si>
  <si>
    <t>73 4 01 S4840</t>
  </si>
  <si>
    <t>73 0 01 S4840</t>
  </si>
  <si>
    <t>73 4 02 00000</t>
  </si>
  <si>
    <t>73 4 02 S4840</t>
  </si>
  <si>
    <t>Комплекс процесных мероприятий "Мероприятия по благоустройству дворовых территорий"</t>
  </si>
  <si>
    <t>Организация и осуществление мероприятий направленных на информирование населения</t>
  </si>
  <si>
    <t>Комплекс процессных мероприятий "Мероприятия направленные на информирование населения по вопросам противодействия терроризму"</t>
  </si>
  <si>
    <t>86 4 01 00000</t>
  </si>
  <si>
    <t>86 4 01 13580</t>
  </si>
  <si>
    <t>Комплекс процессных мероприятий "Создание условий для культуры"</t>
  </si>
  <si>
    <t>7Н 4 00 00000</t>
  </si>
  <si>
    <t>7Н 4 01 00000</t>
  </si>
  <si>
    <t xml:space="preserve">Комплекс процессных мероприятий </t>
  </si>
  <si>
    <t>7Н 4 01 00160</t>
  </si>
  <si>
    <t>7Н 4 01 S0360</t>
  </si>
  <si>
    <t>Комплекс процессных мероприятий "Мероприятия организационного характера"</t>
  </si>
  <si>
    <t>Организация и проведение мероприятий в сфере культуры</t>
  </si>
  <si>
    <t>7Н 4 02 00000</t>
  </si>
  <si>
    <t>7Н 4 02 12520</t>
  </si>
  <si>
    <t>7Н 8 01 00000</t>
  </si>
  <si>
    <t>7Н 8 01 S0350</t>
  </si>
  <si>
    <t>Мероприятия, направленные на достижение целей федерального проекта "Культурная среда"</t>
  </si>
  <si>
    <t>7Н 4 03 00000</t>
  </si>
  <si>
    <t>Организация и проведение мероприятий , направленных на развитие физической культуры и массового спорта</t>
  </si>
  <si>
    <t>7Н 4 03 12530</t>
  </si>
  <si>
    <t>бюджета МО Назиевское городское поселение на 2022 год и плановый период 2023 и 2024 годов</t>
  </si>
  <si>
    <t>Сфера административных правоотношений</t>
  </si>
  <si>
    <t>2F 4 00 00000</t>
  </si>
  <si>
    <t>Комплексы процессных мероприятий</t>
  </si>
  <si>
    <t>86 4 00 00000</t>
  </si>
  <si>
    <t>22 4 00 00000</t>
  </si>
  <si>
    <t>2H 4 00 00000</t>
  </si>
  <si>
    <t>24 4 00 00000</t>
  </si>
  <si>
    <t>600</t>
  </si>
  <si>
    <t>Предоставление субсидий бюджетным, автономным учреждениям и иным некоммерческим организациям</t>
  </si>
  <si>
    <t>2Л 4 00 00000</t>
  </si>
  <si>
    <t>73 4 00 00000</t>
  </si>
  <si>
    <t>2G 4 00 00000</t>
  </si>
  <si>
    <t>Комплекс процессных мероприятий "Развитие физической культуры и спорта"</t>
  </si>
  <si>
    <t>УТВЕРЖДЕНА</t>
  </si>
  <si>
    <t xml:space="preserve"> решением совета депутатов</t>
  </si>
  <si>
    <t>муниципального образования</t>
  </si>
  <si>
    <t>Назиевское городское поселение</t>
  </si>
  <si>
    <t xml:space="preserve">Кировского муниципального  района </t>
  </si>
  <si>
    <t>Ленинградской области</t>
  </si>
  <si>
    <t>(Приложение 3)</t>
  </si>
  <si>
    <t>7Н 8 00 00000</t>
  </si>
  <si>
    <t>Бюджетные ассигнования на 2023 год (тысяч рублей)</t>
  </si>
  <si>
    <t>Бюджетные ассигнования на 2024год (тысяч рублей)</t>
  </si>
  <si>
    <t>от 16 декабря 2021 г. № 43</t>
  </si>
  <si>
    <t>Муниципальная программа "Развитие и поддержка малого, среднего бизнеса и физических лиц, применяющих специальный налоговый режим «Налог на профессиональный доход», на территории  муниципального образования Назиевское городское поселение Кировского муниципального района Ленинградской области"</t>
  </si>
  <si>
    <t xml:space="preserve">Поддержка  субъектов малого, среднего бизнеса и физических лиц, применяющих специальный налоговый режим «Налог на профессиональный доход», зарегистрированным и ведущим деятельность на территории МО Назиевское городское поселение </t>
  </si>
  <si>
    <t>(в редакции решения совета депутатов</t>
  </si>
  <si>
    <t>2F 4 01 14020</t>
  </si>
  <si>
    <t>Организация и осуществление мероприятий по ЧС (по созданию, содержанию и организации деятельности аварийно-спасательных служб)</t>
  </si>
  <si>
    <t>98 9 09 15000</t>
  </si>
  <si>
    <t>Мероприятия в области жилищного хозяйства</t>
  </si>
  <si>
    <t>5D 0 00 00000</t>
  </si>
  <si>
    <t>5D 4 00 00000</t>
  </si>
  <si>
    <t>5D 4 01 00000</t>
  </si>
  <si>
    <t>5D 4 01 S0160</t>
  </si>
  <si>
    <t>Муниципальная программа "Проведение ремонтных работ на объектах коммунальной и инженерной инфраструктуры в муниципальном образовании Назиевское городское поселение Кировского муниципального района Ленинградской области"</t>
  </si>
  <si>
    <t>Комплекс процессных мероприятий "Поддержание устойчивой работы объектов коммунальной и инженерной инфраструктуры"</t>
  </si>
  <si>
    <t>Реализация мероприятий по обеспечению устойчивого функционирования объектов теплоснабжения на территории Ленинградской области</t>
  </si>
  <si>
    <t>от "31" марта 2022г № 5)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</si>
</sst>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&quot;р.&quot;"/>
  </numFmts>
  <fonts count="40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MS Sans Serif"/>
      <family val="2"/>
      <charset val="204"/>
    </font>
    <font>
      <sz val="16"/>
      <name val="Arial Cyr"/>
      <charset val="204"/>
    </font>
    <font>
      <b/>
      <sz val="16"/>
      <name val="Times New Roman Cyr"/>
      <family val="1"/>
      <charset val="204"/>
    </font>
    <font>
      <b/>
      <sz val="20"/>
      <name val="Times New Roman"/>
      <family val="1"/>
    </font>
    <font>
      <b/>
      <sz val="16"/>
      <name val="Arial Cyr"/>
      <charset val="204"/>
    </font>
    <font>
      <sz val="16"/>
      <color indexed="8"/>
      <name val="Arial"/>
      <family val="2"/>
      <charset val="204"/>
    </font>
    <font>
      <b/>
      <i/>
      <sz val="16"/>
      <name val="Arial Cyr"/>
      <family val="2"/>
      <charset val="204"/>
    </font>
    <font>
      <sz val="16"/>
      <name val="Arial Cyr"/>
      <family val="2"/>
      <charset val="204"/>
    </font>
    <font>
      <b/>
      <i/>
      <sz val="16"/>
      <name val="Arial Cyr"/>
      <charset val="204"/>
    </font>
    <font>
      <b/>
      <sz val="16"/>
      <name val="Arial Cyr"/>
      <family val="2"/>
      <charset val="204"/>
    </font>
    <font>
      <i/>
      <sz val="16"/>
      <name val="Arial Cyr"/>
      <family val="2"/>
      <charset val="204"/>
    </font>
    <font>
      <b/>
      <i/>
      <sz val="16"/>
      <color theme="1"/>
      <name val="Arial Cyr"/>
      <family val="2"/>
      <charset val="204"/>
    </font>
    <font>
      <b/>
      <sz val="16"/>
      <color theme="1"/>
      <name val="Arial Cyr"/>
      <family val="2"/>
      <charset val="204"/>
    </font>
    <font>
      <sz val="16"/>
      <color theme="1"/>
      <name val="Arial Cyr"/>
      <family val="2"/>
      <charset val="204"/>
    </font>
    <font>
      <sz val="16"/>
      <color theme="1"/>
      <name val="Arial Cyr"/>
      <charset val="204"/>
    </font>
    <font>
      <i/>
      <sz val="14"/>
      <name val="Times New Roman Cyr"/>
      <charset val="204"/>
    </font>
    <font>
      <sz val="16"/>
      <name val="Times New Roman"/>
      <family val="1"/>
    </font>
    <font>
      <sz val="16"/>
      <name val="Times New Roman Cyr"/>
      <charset val="204"/>
    </font>
    <font>
      <b/>
      <i/>
      <sz val="16"/>
      <color theme="1"/>
      <name val="Arial Cyr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7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21" borderId="7" applyNumberFormat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" fillId="0" borderId="0"/>
    <xf numFmtId="0" fontId="21" fillId="0" borderId="0" applyNumberFormat="0" applyFont="0" applyFill="0" applyBorder="0" applyAlignment="0" applyProtection="0">
      <alignment vertical="top"/>
    </xf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1" fillId="0" borderId="0"/>
  </cellStyleXfs>
  <cellXfs count="196">
    <xf numFmtId="0" fontId="0" fillId="0" borderId="0" xfId="0"/>
    <xf numFmtId="0" fontId="22" fillId="0" borderId="0" xfId="0" applyFont="1" applyFill="1"/>
    <xf numFmtId="164" fontId="22" fillId="0" borderId="0" xfId="0" applyNumberFormat="1" applyFont="1" applyFill="1"/>
    <xf numFmtId="49" fontId="27" fillId="0" borderId="14" xfId="0" applyNumberFormat="1" applyFont="1" applyFill="1" applyBorder="1" applyAlignment="1">
      <alignment horizontal="center"/>
    </xf>
    <xf numFmtId="49" fontId="22" fillId="0" borderId="15" xfId="0" applyNumberFormat="1" applyFont="1" applyFill="1" applyBorder="1" applyAlignment="1">
      <alignment horizontal="center"/>
    </xf>
    <xf numFmtId="49" fontId="28" fillId="0" borderId="15" xfId="0" applyNumberFormat="1" applyFont="1" applyFill="1" applyBorder="1" applyAlignment="1">
      <alignment horizontal="center"/>
    </xf>
    <xf numFmtId="49" fontId="30" fillId="0" borderId="14" xfId="0" applyNumberFormat="1" applyFont="1" applyFill="1" applyBorder="1" applyAlignment="1">
      <alignment horizontal="center"/>
    </xf>
    <xf numFmtId="49" fontId="29" fillId="0" borderId="14" xfId="0" applyNumberFormat="1" applyFont="1" applyFill="1" applyBorder="1" applyAlignment="1">
      <alignment horizontal="center"/>
    </xf>
    <xf numFmtId="49" fontId="25" fillId="0" borderId="14" xfId="0" applyNumberFormat="1" applyFont="1" applyFill="1" applyBorder="1" applyAlignment="1">
      <alignment horizontal="center"/>
    </xf>
    <xf numFmtId="49" fontId="22" fillId="0" borderId="14" xfId="0" applyNumberFormat="1" applyFont="1" applyFill="1" applyBorder="1" applyAlignment="1">
      <alignment horizontal="center"/>
    </xf>
    <xf numFmtId="49" fontId="22" fillId="0" borderId="17" xfId="0" applyNumberFormat="1" applyFont="1" applyFill="1" applyBorder="1" applyAlignment="1">
      <alignment horizontal="center"/>
    </xf>
    <xf numFmtId="49" fontId="29" fillId="0" borderId="18" xfId="0" applyNumberFormat="1" applyFont="1" applyFill="1" applyBorder="1" applyAlignment="1">
      <alignment horizontal="center"/>
    </xf>
    <xf numFmtId="49" fontId="22" fillId="0" borderId="19" xfId="0" applyNumberFormat="1" applyFont="1" applyFill="1" applyBorder="1" applyAlignment="1">
      <alignment horizontal="center"/>
    </xf>
    <xf numFmtId="49" fontId="28" fillId="0" borderId="19" xfId="0" applyNumberFormat="1" applyFont="1" applyFill="1" applyBorder="1" applyAlignment="1">
      <alignment horizontal="center"/>
    </xf>
    <xf numFmtId="49" fontId="27" fillId="0" borderId="17" xfId="0" applyNumberFormat="1" applyFont="1" applyFill="1" applyBorder="1" applyAlignment="1">
      <alignment horizontal="center"/>
    </xf>
    <xf numFmtId="49" fontId="30" fillId="0" borderId="17" xfId="0" applyNumberFormat="1" applyFont="1" applyFill="1" applyBorder="1" applyAlignment="1">
      <alignment horizontal="center"/>
    </xf>
    <xf numFmtId="49" fontId="28" fillId="0" borderId="17" xfId="0" applyNumberFormat="1" applyFont="1" applyFill="1" applyBorder="1" applyAlignment="1">
      <alignment horizontal="center"/>
    </xf>
    <xf numFmtId="49" fontId="30" fillId="0" borderId="21" xfId="0" applyNumberFormat="1" applyFont="1" applyFill="1" applyBorder="1" applyAlignment="1">
      <alignment horizontal="center"/>
    </xf>
    <xf numFmtId="49" fontId="27" fillId="0" borderId="21" xfId="0" applyNumberFormat="1" applyFont="1" applyFill="1" applyBorder="1" applyAlignment="1">
      <alignment horizontal="center"/>
    </xf>
    <xf numFmtId="49" fontId="28" fillId="0" borderId="21" xfId="0" applyNumberFormat="1" applyFont="1" applyFill="1" applyBorder="1" applyAlignment="1">
      <alignment horizontal="center"/>
    </xf>
    <xf numFmtId="49" fontId="29" fillId="0" borderId="22" xfId="0" applyNumberFormat="1" applyFont="1" applyFill="1" applyBorder="1" applyAlignment="1">
      <alignment horizontal="center"/>
    </xf>
    <xf numFmtId="49" fontId="25" fillId="0" borderId="22" xfId="0" applyNumberFormat="1" applyFont="1" applyFill="1" applyBorder="1" applyAlignment="1">
      <alignment horizontal="center"/>
    </xf>
    <xf numFmtId="49" fontId="29" fillId="0" borderId="17" xfId="0" applyNumberFormat="1" applyFont="1" applyFill="1" applyBorder="1" applyAlignment="1">
      <alignment horizontal="center"/>
    </xf>
    <xf numFmtId="49" fontId="25" fillId="0" borderId="17" xfId="0" applyNumberFormat="1" applyFont="1" applyFill="1" applyBorder="1" applyAlignment="1">
      <alignment horizontal="center"/>
    </xf>
    <xf numFmtId="49" fontId="25" fillId="0" borderId="21" xfId="0" applyNumberFormat="1" applyFont="1" applyFill="1" applyBorder="1" applyAlignment="1">
      <alignment horizontal="center"/>
    </xf>
    <xf numFmtId="49" fontId="29" fillId="0" borderId="21" xfId="0" applyNumberFormat="1" applyFont="1" applyFill="1" applyBorder="1" applyAlignment="1">
      <alignment horizontal="center"/>
    </xf>
    <xf numFmtId="49" fontId="27" fillId="0" borderId="35" xfId="0" applyNumberFormat="1" applyFont="1" applyFill="1" applyBorder="1" applyAlignment="1">
      <alignment horizontal="center"/>
    </xf>
    <xf numFmtId="49" fontId="27" fillId="0" borderId="22" xfId="0" applyNumberFormat="1" applyFont="1" applyFill="1" applyBorder="1" applyAlignment="1">
      <alignment horizontal="center"/>
    </xf>
    <xf numFmtId="49" fontId="27" fillId="0" borderId="18" xfId="0" applyNumberFormat="1" applyFont="1" applyFill="1" applyBorder="1" applyAlignment="1">
      <alignment horizontal="center"/>
    </xf>
    <xf numFmtId="49" fontId="30" fillId="0" borderId="36" xfId="0" applyNumberFormat="1" applyFont="1" applyFill="1" applyBorder="1" applyAlignment="1">
      <alignment horizontal="center"/>
    </xf>
    <xf numFmtId="49" fontId="27" fillId="0" borderId="36" xfId="0" applyNumberFormat="1" applyFont="1" applyFill="1" applyBorder="1" applyAlignment="1">
      <alignment horizontal="center"/>
    </xf>
    <xf numFmtId="49" fontId="22" fillId="0" borderId="21" xfId="0" applyNumberFormat="1" applyFont="1" applyFill="1" applyBorder="1" applyAlignment="1">
      <alignment horizontal="center"/>
    </xf>
    <xf numFmtId="49" fontId="25" fillId="0" borderId="18" xfId="0" applyNumberFormat="1" applyFont="1" applyFill="1" applyBorder="1" applyAlignment="1">
      <alignment horizontal="center"/>
    </xf>
    <xf numFmtId="0" fontId="28" fillId="0" borderId="15" xfId="0" applyNumberFormat="1" applyFont="1" applyFill="1" applyBorder="1" applyAlignment="1">
      <alignment horizontal="center"/>
    </xf>
    <xf numFmtId="49" fontId="31" fillId="0" borderId="30" xfId="0" applyNumberFormat="1" applyFont="1" applyFill="1" applyBorder="1" applyAlignment="1">
      <alignment horizontal="center"/>
    </xf>
    <xf numFmtId="0" fontId="26" fillId="0" borderId="11" xfId="0" applyFont="1" applyFill="1" applyBorder="1" applyAlignment="1">
      <alignment horizontal="center" vertical="center"/>
    </xf>
    <xf numFmtId="0" fontId="26" fillId="0" borderId="48" xfId="0" applyFont="1" applyFill="1" applyBorder="1" applyAlignment="1">
      <alignment horizontal="center" vertical="center"/>
    </xf>
    <xf numFmtId="0" fontId="26" fillId="0" borderId="49" xfId="0" applyFont="1" applyFill="1" applyBorder="1" applyAlignment="1">
      <alignment horizontal="center" vertical="center"/>
    </xf>
    <xf numFmtId="49" fontId="28" fillId="0" borderId="26" xfId="0" applyNumberFormat="1" applyFont="1" applyFill="1" applyBorder="1" applyAlignment="1">
      <alignment horizontal="center"/>
    </xf>
    <xf numFmtId="49" fontId="25" fillId="0" borderId="36" xfId="0" applyNumberFormat="1" applyFont="1" applyFill="1" applyBorder="1" applyAlignment="1">
      <alignment horizontal="center"/>
    </xf>
    <xf numFmtId="49" fontId="22" fillId="0" borderId="26" xfId="0" applyNumberFormat="1" applyFont="1" applyFill="1" applyBorder="1" applyAlignment="1">
      <alignment horizontal="center"/>
    </xf>
    <xf numFmtId="49" fontId="27" fillId="0" borderId="30" xfId="0" applyNumberFormat="1" applyFont="1" applyFill="1" applyBorder="1" applyAlignment="1">
      <alignment horizontal="center"/>
    </xf>
    <xf numFmtId="49" fontId="32" fillId="0" borderId="18" xfId="0" applyNumberFormat="1" applyFont="1" applyFill="1" applyBorder="1" applyAlignment="1">
      <alignment horizontal="center"/>
    </xf>
    <xf numFmtId="0" fontId="25" fillId="0" borderId="0" xfId="0" applyFont="1" applyFill="1" applyAlignment="1">
      <alignment vertical="center"/>
    </xf>
    <xf numFmtId="49" fontId="29" fillId="0" borderId="19" xfId="0" applyNumberFormat="1" applyFont="1" applyFill="1" applyBorder="1" applyAlignment="1">
      <alignment horizontal="center"/>
    </xf>
    <xf numFmtId="49" fontId="30" fillId="0" borderId="28" xfId="0" applyNumberFormat="1" applyFont="1" applyFill="1" applyBorder="1" applyAlignment="1">
      <alignment wrapText="1"/>
    </xf>
    <xf numFmtId="49" fontId="28" fillId="0" borderId="40" xfId="0" applyNumberFormat="1" applyFont="1" applyFill="1" applyBorder="1" applyAlignment="1">
      <alignment horizontal="center" wrapText="1"/>
    </xf>
    <xf numFmtId="49" fontId="28" fillId="0" borderId="28" xfId="0" applyNumberFormat="1" applyFont="1" applyFill="1" applyBorder="1" applyAlignment="1">
      <alignment horizontal="center" wrapText="1"/>
    </xf>
    <xf numFmtId="49" fontId="28" fillId="0" borderId="28" xfId="0" applyNumberFormat="1" applyFont="1" applyFill="1" applyBorder="1" applyAlignment="1">
      <alignment horizontal="center"/>
    </xf>
    <xf numFmtId="49" fontId="28" fillId="0" borderId="14" xfId="0" applyNumberFormat="1" applyFont="1" applyFill="1" applyBorder="1" applyAlignment="1">
      <alignment horizontal="center"/>
    </xf>
    <xf numFmtId="4" fontId="22" fillId="0" borderId="0" xfId="0" applyNumberFormat="1" applyFont="1" applyFill="1"/>
    <xf numFmtId="49" fontId="36" fillId="0" borderId="52" xfId="37" applyNumberFormat="1" applyFont="1" applyFill="1" applyBorder="1" applyAlignment="1" applyProtection="1">
      <alignment horizontal="center" vertical="center" wrapText="1"/>
    </xf>
    <xf numFmtId="49" fontId="36" fillId="0" borderId="53" xfId="37" applyNumberFormat="1" applyFont="1" applyFill="1" applyBorder="1" applyAlignment="1" applyProtection="1">
      <alignment horizontal="center" vertical="center" wrapText="1"/>
    </xf>
    <xf numFmtId="49" fontId="36" fillId="0" borderId="34" xfId="37" applyNumberFormat="1" applyFont="1" applyFill="1" applyBorder="1" applyAlignment="1" applyProtection="1">
      <alignment horizontal="center" vertical="center" wrapText="1"/>
    </xf>
    <xf numFmtId="49" fontId="27" fillId="0" borderId="61" xfId="0" applyNumberFormat="1" applyFont="1" applyFill="1" applyBorder="1" applyAlignment="1">
      <alignment horizontal="left" wrapText="1"/>
    </xf>
    <xf numFmtId="49" fontId="23" fillId="0" borderId="37" xfId="37" applyNumberFormat="1" applyFont="1" applyFill="1" applyBorder="1" applyAlignment="1" applyProtection="1">
      <alignment vertical="center" wrapText="1"/>
    </xf>
    <xf numFmtId="49" fontId="23" fillId="0" borderId="62" xfId="37" applyNumberFormat="1" applyFont="1" applyFill="1" applyBorder="1" applyAlignment="1" applyProtection="1">
      <alignment vertical="center" wrapText="1"/>
    </xf>
    <xf numFmtId="49" fontId="27" fillId="0" borderId="63" xfId="0" applyNumberFormat="1" applyFont="1" applyFill="1" applyBorder="1" applyAlignment="1">
      <alignment horizontal="left" wrapText="1"/>
    </xf>
    <xf numFmtId="49" fontId="27" fillId="0" borderId="44" xfId="0" applyNumberFormat="1" applyFont="1" applyFill="1" applyBorder="1" applyAlignment="1">
      <alignment horizontal="left" wrapText="1"/>
    </xf>
    <xf numFmtId="49" fontId="27" fillId="0" borderId="47" xfId="0" applyNumberFormat="1" applyFont="1" applyFill="1" applyBorder="1" applyAlignment="1">
      <alignment horizontal="left" wrapText="1"/>
    </xf>
    <xf numFmtId="49" fontId="27" fillId="0" borderId="45" xfId="0" applyNumberFormat="1" applyFont="1" applyFill="1" applyBorder="1" applyAlignment="1">
      <alignment horizontal="left" wrapText="1"/>
    </xf>
    <xf numFmtId="49" fontId="28" fillId="0" borderId="46" xfId="0" applyNumberFormat="1" applyFont="1" applyFill="1" applyBorder="1" applyAlignment="1">
      <alignment horizontal="left" wrapText="1"/>
    </xf>
    <xf numFmtId="49" fontId="27" fillId="0" borderId="24" xfId="0" applyNumberFormat="1" applyFont="1" applyFill="1" applyBorder="1" applyAlignment="1">
      <alignment horizontal="left" wrapText="1"/>
    </xf>
    <xf numFmtId="49" fontId="28" fillId="0" borderId="23" xfId="0" applyNumberFormat="1" applyFont="1" applyFill="1" applyBorder="1" applyAlignment="1">
      <alignment horizontal="left" wrapText="1"/>
    </xf>
    <xf numFmtId="49" fontId="22" fillId="0" borderId="23" xfId="0" applyNumberFormat="1" applyFont="1" applyFill="1" applyBorder="1" applyAlignment="1">
      <alignment horizontal="left" wrapText="1"/>
    </xf>
    <xf numFmtId="165" fontId="27" fillId="0" borderId="24" xfId="0" applyNumberFormat="1" applyFont="1" applyFill="1" applyBorder="1" applyAlignment="1">
      <alignment horizontal="left" wrapText="1"/>
    </xf>
    <xf numFmtId="0" fontId="27" fillId="0" borderId="45" xfId="0" applyNumberFormat="1" applyFont="1" applyFill="1" applyBorder="1" applyAlignment="1">
      <alignment horizontal="left" wrapText="1"/>
    </xf>
    <xf numFmtId="49" fontId="22" fillId="0" borderId="46" xfId="0" applyNumberFormat="1" applyFont="1" applyFill="1" applyBorder="1" applyAlignment="1">
      <alignment horizontal="left" wrapText="1"/>
    </xf>
    <xf numFmtId="49" fontId="28" fillId="0" borderId="36" xfId="0" applyNumberFormat="1" applyFont="1" applyFill="1" applyBorder="1" applyAlignment="1">
      <alignment horizontal="center"/>
    </xf>
    <xf numFmtId="49" fontId="27" fillId="0" borderId="64" xfId="0" applyNumberFormat="1" applyFont="1" applyFill="1" applyBorder="1" applyAlignment="1">
      <alignment horizontal="left" wrapText="1"/>
    </xf>
    <xf numFmtId="49" fontId="28" fillId="0" borderId="65" xfId="0" applyNumberFormat="1" applyFont="1" applyFill="1" applyBorder="1" applyAlignment="1">
      <alignment horizontal="left" wrapText="1"/>
    </xf>
    <xf numFmtId="0" fontId="27" fillId="0" borderId="47" xfId="0" applyFont="1" applyFill="1" applyBorder="1" applyAlignment="1">
      <alignment horizontal="left" wrapText="1"/>
    </xf>
    <xf numFmtId="49" fontId="22" fillId="0" borderId="65" xfId="0" applyNumberFormat="1" applyFont="1" applyFill="1" applyBorder="1" applyAlignment="1">
      <alignment horizontal="left" wrapText="1"/>
    </xf>
    <xf numFmtId="49" fontId="27" fillId="0" borderId="56" xfId="0" applyNumberFormat="1" applyFont="1" applyFill="1" applyBorder="1" applyAlignment="1">
      <alignment horizontal="left" wrapText="1"/>
    </xf>
    <xf numFmtId="49" fontId="29" fillId="0" borderId="24" xfId="0" applyNumberFormat="1" applyFont="1" applyFill="1" applyBorder="1" applyAlignment="1">
      <alignment horizontal="left" wrapText="1"/>
    </xf>
    <xf numFmtId="49" fontId="28" fillId="0" borderId="18" xfId="0" applyNumberFormat="1" applyFont="1" applyFill="1" applyBorder="1" applyAlignment="1">
      <alignment horizontal="center"/>
    </xf>
    <xf numFmtId="49" fontId="25" fillId="0" borderId="47" xfId="0" applyNumberFormat="1" applyFont="1" applyFill="1" applyBorder="1" applyAlignment="1">
      <alignment horizontal="left" wrapText="1"/>
    </xf>
    <xf numFmtId="49" fontId="29" fillId="0" borderId="47" xfId="0" applyNumberFormat="1" applyFont="1" applyFill="1" applyBorder="1" applyAlignment="1">
      <alignment horizontal="left" wrapText="1"/>
    </xf>
    <xf numFmtId="49" fontId="25" fillId="0" borderId="45" xfId="0" applyNumberFormat="1" applyFont="1" applyFill="1" applyBorder="1" applyAlignment="1">
      <alignment horizontal="left" wrapText="1"/>
    </xf>
    <xf numFmtId="49" fontId="25" fillId="0" borderId="57" xfId="0" applyNumberFormat="1" applyFont="1" applyFill="1" applyBorder="1" applyAlignment="1">
      <alignment horizontal="left" wrapText="1"/>
    </xf>
    <xf numFmtId="49" fontId="29" fillId="0" borderId="44" xfId="0" applyNumberFormat="1" applyFont="1" applyFill="1" applyBorder="1" applyAlignment="1">
      <alignment horizontal="left" wrapText="1"/>
    </xf>
    <xf numFmtId="49" fontId="22" fillId="0" borderId="18" xfId="0" applyNumberFormat="1" applyFont="1" applyFill="1" applyBorder="1" applyAlignment="1">
      <alignment horizontal="center"/>
    </xf>
    <xf numFmtId="49" fontId="29" fillId="0" borderId="57" xfId="0" applyNumberFormat="1" applyFont="1" applyFill="1" applyBorder="1" applyAlignment="1">
      <alignment horizontal="left" wrapText="1"/>
    </xf>
    <xf numFmtId="165" fontId="29" fillId="0" borderId="47" xfId="0" applyNumberFormat="1" applyFont="1" applyFill="1" applyBorder="1" applyAlignment="1">
      <alignment horizontal="left" wrapText="1"/>
    </xf>
    <xf numFmtId="49" fontId="29" fillId="0" borderId="45" xfId="0" applyNumberFormat="1" applyFont="1" applyFill="1" applyBorder="1" applyAlignment="1">
      <alignment horizontal="left" wrapText="1"/>
    </xf>
    <xf numFmtId="49" fontId="28" fillId="0" borderId="27" xfId="0" applyNumberFormat="1" applyFont="1" applyFill="1" applyBorder="1" applyAlignment="1">
      <alignment horizontal="left" wrapText="1"/>
    </xf>
    <xf numFmtId="49" fontId="29" fillId="0" borderId="15" xfId="0" applyNumberFormat="1" applyFont="1" applyFill="1" applyBorder="1" applyAlignment="1">
      <alignment horizontal="center"/>
    </xf>
    <xf numFmtId="165" fontId="27" fillId="0" borderId="47" xfId="0" applyNumberFormat="1" applyFont="1" applyFill="1" applyBorder="1" applyAlignment="1">
      <alignment horizontal="left" wrapText="1"/>
    </xf>
    <xf numFmtId="49" fontId="29" fillId="0" borderId="56" xfId="0" applyNumberFormat="1" applyFont="1" applyFill="1" applyBorder="1" applyAlignment="1">
      <alignment horizontal="left" wrapText="1"/>
    </xf>
    <xf numFmtId="49" fontId="22" fillId="0" borderId="22" xfId="0" applyNumberFormat="1" applyFont="1" applyFill="1" applyBorder="1" applyAlignment="1">
      <alignment horizontal="center"/>
    </xf>
    <xf numFmtId="49" fontId="30" fillId="0" borderId="45" xfId="0" applyNumberFormat="1" applyFont="1" applyFill="1" applyBorder="1" applyAlignment="1">
      <alignment horizontal="left" wrapText="1"/>
    </xf>
    <xf numFmtId="49" fontId="23" fillId="0" borderId="43" xfId="37" applyNumberFormat="1" applyFont="1" applyFill="1" applyBorder="1" applyAlignment="1" applyProtection="1">
      <alignment vertical="center" wrapText="1"/>
    </xf>
    <xf numFmtId="49" fontId="23" fillId="0" borderId="59" xfId="37" applyNumberFormat="1" applyFont="1" applyFill="1" applyBorder="1" applyAlignment="1" applyProtection="1">
      <alignment vertical="center" wrapText="1"/>
    </xf>
    <xf numFmtId="49" fontId="27" fillId="0" borderId="26" xfId="0" applyNumberFormat="1" applyFont="1" applyFill="1" applyBorder="1" applyAlignment="1">
      <alignment horizontal="center"/>
    </xf>
    <xf numFmtId="49" fontId="29" fillId="0" borderId="30" xfId="0" applyNumberFormat="1" applyFont="1" applyFill="1" applyBorder="1" applyAlignment="1">
      <alignment horizontal="left" wrapText="1"/>
    </xf>
    <xf numFmtId="49" fontId="27" fillId="0" borderId="66" xfId="0" applyNumberFormat="1" applyFont="1" applyFill="1" applyBorder="1" applyAlignment="1">
      <alignment horizontal="left" wrapText="1"/>
    </xf>
    <xf numFmtId="49" fontId="29" fillId="0" borderId="14" xfId="0" applyNumberFormat="1" applyFont="1" applyFill="1" applyBorder="1" applyAlignment="1">
      <alignment horizontal="left" wrapText="1"/>
    </xf>
    <xf numFmtId="49" fontId="29" fillId="0" borderId="21" xfId="0" applyNumberFormat="1" applyFont="1" applyFill="1" applyBorder="1" applyAlignment="1">
      <alignment horizontal="left" wrapText="1"/>
    </xf>
    <xf numFmtId="49" fontId="29" fillId="0" borderId="22" xfId="0" applyNumberFormat="1" applyFont="1" applyFill="1" applyBorder="1" applyAlignment="1">
      <alignment horizontal="left" wrapText="1"/>
    </xf>
    <xf numFmtId="49" fontId="22" fillId="0" borderId="14" xfId="0" applyNumberFormat="1" applyFont="1" applyFill="1" applyBorder="1" applyAlignment="1">
      <alignment horizontal="left" wrapText="1"/>
    </xf>
    <xf numFmtId="49" fontId="22" fillId="0" borderId="15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horizontal="left" wrapText="1"/>
    </xf>
    <xf numFmtId="49" fontId="32" fillId="0" borderId="18" xfId="0" applyNumberFormat="1" applyFont="1" applyFill="1" applyBorder="1" applyAlignment="1">
      <alignment horizontal="left" wrapText="1"/>
    </xf>
    <xf numFmtId="49" fontId="34" fillId="0" borderId="18" xfId="0" applyNumberFormat="1" applyFont="1" applyFill="1" applyBorder="1" applyAlignment="1">
      <alignment horizontal="center"/>
    </xf>
    <xf numFmtId="49" fontId="35" fillId="0" borderId="25" xfId="0" applyNumberFormat="1" applyFont="1" applyFill="1" applyBorder="1" applyAlignment="1">
      <alignment horizontal="left" wrapText="1"/>
    </xf>
    <xf numFmtId="49" fontId="35" fillId="0" borderId="25" xfId="0" applyNumberFormat="1" applyFont="1" applyFill="1" applyBorder="1" applyAlignment="1">
      <alignment horizontal="center"/>
    </xf>
    <xf numFmtId="49" fontId="28" fillId="0" borderId="39" xfId="0" applyNumberFormat="1" applyFont="1" applyFill="1" applyBorder="1" applyAlignment="1">
      <alignment wrapText="1"/>
    </xf>
    <xf numFmtId="4" fontId="25" fillId="0" borderId="0" xfId="0" applyNumberFormat="1" applyFont="1" applyFill="1" applyAlignment="1">
      <alignment vertical="center"/>
    </xf>
    <xf numFmtId="4" fontId="22" fillId="0" borderId="0" xfId="0" applyNumberFormat="1" applyFont="1" applyFill="1" applyBorder="1"/>
    <xf numFmtId="4" fontId="2" fillId="0" borderId="49" xfId="0" applyNumberFormat="1" applyFont="1" applyFill="1" applyBorder="1" applyAlignment="1">
      <alignment horizontal="center" vertical="center" wrapText="1"/>
    </xf>
    <xf numFmtId="4" fontId="2" fillId="0" borderId="50" xfId="0" applyNumberFormat="1" applyFont="1" applyFill="1" applyBorder="1" applyAlignment="1">
      <alignment horizontal="center" vertical="center" wrapText="1"/>
    </xf>
    <xf numFmtId="4" fontId="36" fillId="0" borderId="34" xfId="37" applyNumberFormat="1" applyFont="1" applyFill="1" applyBorder="1" applyAlignment="1" applyProtection="1">
      <alignment horizontal="center" vertical="center" wrapText="1"/>
    </xf>
    <xf numFmtId="4" fontId="36" fillId="0" borderId="54" xfId="37" applyNumberFormat="1" applyFont="1" applyFill="1" applyBorder="1" applyAlignment="1" applyProtection="1">
      <alignment horizontal="center" vertical="center" wrapText="1"/>
    </xf>
    <xf numFmtId="49" fontId="28" fillId="0" borderId="69" xfId="0" applyNumberFormat="1" applyFont="1" applyFill="1" applyBorder="1" applyAlignment="1">
      <alignment horizontal="left" wrapText="1"/>
    </xf>
    <xf numFmtId="164" fontId="27" fillId="0" borderId="35" xfId="0" applyNumberFormat="1" applyFont="1" applyFill="1" applyBorder="1" applyAlignment="1">
      <alignment horizontal="right"/>
    </xf>
    <xf numFmtId="164" fontId="25" fillId="0" borderId="17" xfId="0" applyNumberFormat="1" applyFont="1" applyFill="1" applyBorder="1" applyAlignment="1">
      <alignment horizontal="right"/>
    </xf>
    <xf numFmtId="164" fontId="27" fillId="0" borderId="17" xfId="0" applyNumberFormat="1" applyFont="1" applyFill="1" applyBorder="1" applyAlignment="1">
      <alignment horizontal="right"/>
    </xf>
    <xf numFmtId="164" fontId="27" fillId="0" borderId="21" xfId="0" applyNumberFormat="1" applyFont="1" applyFill="1" applyBorder="1" applyAlignment="1">
      <alignment horizontal="right"/>
    </xf>
    <xf numFmtId="164" fontId="27" fillId="0" borderId="14" xfId="0" applyNumberFormat="1" applyFont="1" applyFill="1" applyBorder="1" applyAlignment="1">
      <alignment horizontal="right"/>
    </xf>
    <xf numFmtId="164" fontId="28" fillId="0" borderId="19" xfId="0" applyNumberFormat="1" applyFont="1" applyFill="1" applyBorder="1" applyAlignment="1">
      <alignment horizontal="right"/>
    </xf>
    <xf numFmtId="164" fontId="28" fillId="0" borderId="15" xfId="0" applyNumberFormat="1" applyFont="1" applyFill="1" applyBorder="1" applyAlignment="1">
      <alignment horizontal="right"/>
    </xf>
    <xf numFmtId="164" fontId="30" fillId="0" borderId="18" xfId="0" applyNumberFormat="1" applyFont="1" applyFill="1" applyBorder="1" applyAlignment="1">
      <alignment horizontal="right"/>
    </xf>
    <xf numFmtId="164" fontId="30" fillId="0" borderId="14" xfId="0" applyNumberFormat="1" applyFont="1" applyFill="1" applyBorder="1" applyAlignment="1">
      <alignment horizontal="right"/>
    </xf>
    <xf numFmtId="164" fontId="30" fillId="0" borderId="17" xfId="0" applyNumberFormat="1" applyFont="1" applyFill="1" applyBorder="1" applyAlignment="1">
      <alignment horizontal="right"/>
    </xf>
    <xf numFmtId="164" fontId="30" fillId="0" borderId="36" xfId="0" applyNumberFormat="1" applyFont="1" applyFill="1" applyBorder="1" applyAlignment="1">
      <alignment horizontal="right"/>
    </xf>
    <xf numFmtId="164" fontId="25" fillId="0" borderId="14" xfId="0" applyNumberFormat="1" applyFont="1" applyFill="1" applyBorder="1" applyAlignment="1">
      <alignment horizontal="right"/>
    </xf>
    <xf numFmtId="164" fontId="27" fillId="0" borderId="22" xfId="0" applyNumberFormat="1" applyFont="1" applyFill="1" applyBorder="1" applyAlignment="1">
      <alignment horizontal="right"/>
    </xf>
    <xf numFmtId="164" fontId="25" fillId="0" borderId="18" xfId="0" applyNumberFormat="1" applyFont="1" applyFill="1" applyBorder="1" applyAlignment="1">
      <alignment horizontal="right"/>
    </xf>
    <xf numFmtId="164" fontId="25" fillId="0" borderId="21" xfId="0" applyNumberFormat="1" applyFont="1" applyFill="1" applyBorder="1" applyAlignment="1">
      <alignment horizontal="right"/>
    </xf>
    <xf numFmtId="164" fontId="30" fillId="0" borderId="21" xfId="0" applyNumberFormat="1" applyFont="1" applyFill="1" applyBorder="1" applyAlignment="1">
      <alignment horizontal="right"/>
    </xf>
    <xf numFmtId="164" fontId="28" fillId="0" borderId="14" xfId="0" applyNumberFormat="1" applyFont="1" applyFill="1" applyBorder="1" applyAlignment="1">
      <alignment horizontal="right"/>
    </xf>
    <xf numFmtId="164" fontId="29" fillId="0" borderId="14" xfId="0" applyNumberFormat="1" applyFont="1" applyFill="1" applyBorder="1" applyAlignment="1">
      <alignment horizontal="right"/>
    </xf>
    <xf numFmtId="164" fontId="25" fillId="0" borderId="36" xfId="0" applyNumberFormat="1" applyFont="1" applyFill="1" applyBorder="1" applyAlignment="1">
      <alignment horizontal="right"/>
    </xf>
    <xf numFmtId="164" fontId="29" fillId="0" borderId="21" xfId="0" applyNumberFormat="1" applyFont="1" applyFill="1" applyBorder="1" applyAlignment="1">
      <alignment horizontal="right"/>
    </xf>
    <xf numFmtId="164" fontId="22" fillId="0" borderId="19" xfId="0" applyNumberFormat="1" applyFont="1" applyFill="1" applyBorder="1" applyAlignment="1">
      <alignment horizontal="right"/>
    </xf>
    <xf numFmtId="164" fontId="22" fillId="0" borderId="15" xfId="0" applyNumberFormat="1" applyFont="1" applyFill="1" applyBorder="1" applyAlignment="1">
      <alignment horizontal="right"/>
    </xf>
    <xf numFmtId="164" fontId="29" fillId="0" borderId="18" xfId="0" applyNumberFormat="1" applyFont="1" applyFill="1" applyBorder="1" applyAlignment="1">
      <alignment horizontal="right"/>
    </xf>
    <xf numFmtId="164" fontId="22" fillId="0" borderId="26" xfId="0" applyNumberFormat="1" applyFont="1" applyFill="1" applyBorder="1" applyAlignment="1">
      <alignment horizontal="right"/>
    </xf>
    <xf numFmtId="164" fontId="29" fillId="0" borderId="17" xfId="0" applyNumberFormat="1" applyFont="1" applyFill="1" applyBorder="1" applyAlignment="1">
      <alignment horizontal="right"/>
    </xf>
    <xf numFmtId="164" fontId="29" fillId="0" borderId="19" xfId="0" applyNumberFormat="1" applyFont="1" applyFill="1" applyBorder="1" applyAlignment="1">
      <alignment horizontal="right"/>
    </xf>
    <xf numFmtId="164" fontId="25" fillId="0" borderId="22" xfId="0" applyNumberFormat="1" applyFont="1" applyFill="1" applyBorder="1" applyAlignment="1">
      <alignment horizontal="right"/>
    </xf>
    <xf numFmtId="164" fontId="28" fillId="0" borderId="26" xfId="0" applyNumberFormat="1" applyFont="1" applyFill="1" applyBorder="1" applyAlignment="1">
      <alignment horizontal="right"/>
    </xf>
    <xf numFmtId="164" fontId="25" fillId="0" borderId="30" xfId="0" applyNumberFormat="1" applyFont="1" applyFill="1" applyBorder="1" applyAlignment="1">
      <alignment horizontal="right"/>
    </xf>
    <xf numFmtId="164" fontId="27" fillId="0" borderId="36" xfId="0" applyNumberFormat="1" applyFont="1" applyFill="1" applyBorder="1" applyAlignment="1">
      <alignment horizontal="right"/>
    </xf>
    <xf numFmtId="164" fontId="29" fillId="0" borderId="22" xfId="0" applyNumberFormat="1" applyFont="1" applyFill="1" applyBorder="1" applyAlignment="1">
      <alignment horizontal="right"/>
    </xf>
    <xf numFmtId="164" fontId="33" fillId="0" borderId="36" xfId="0" applyNumberFormat="1" applyFont="1" applyFill="1" applyBorder="1" applyAlignment="1">
      <alignment horizontal="right"/>
    </xf>
    <xf numFmtId="164" fontId="35" fillId="0" borderId="25" xfId="0" applyNumberFormat="1" applyFont="1" applyFill="1" applyBorder="1" applyAlignment="1">
      <alignment horizontal="right"/>
    </xf>
    <xf numFmtId="164" fontId="30" fillId="0" borderId="30" xfId="0" applyNumberFormat="1" applyFont="1" applyFill="1" applyBorder="1" applyAlignment="1">
      <alignment horizontal="right"/>
    </xf>
    <xf numFmtId="49" fontId="29" fillId="0" borderId="20" xfId="0" applyNumberFormat="1" applyFont="1" applyFill="1" applyBorder="1" applyAlignment="1">
      <alignment horizontal="left" wrapText="1"/>
    </xf>
    <xf numFmtId="49" fontId="25" fillId="0" borderId="47" xfId="0" applyNumberFormat="1" applyFont="1" applyFill="1" applyBorder="1" applyAlignment="1">
      <alignment horizontal="center"/>
    </xf>
    <xf numFmtId="49" fontId="29" fillId="0" borderId="13" xfId="0" applyNumberFormat="1" applyFont="1" applyFill="1" applyBorder="1" applyAlignment="1">
      <alignment horizontal="left" wrapText="1"/>
    </xf>
    <xf numFmtId="49" fontId="29" fillId="0" borderId="45" xfId="0" applyNumberFormat="1" applyFont="1" applyFill="1" applyBorder="1" applyAlignment="1">
      <alignment horizontal="center"/>
    </xf>
    <xf numFmtId="49" fontId="22" fillId="0" borderId="16" xfId="0" applyNumberFormat="1" applyFont="1" applyFill="1" applyBorder="1" applyAlignment="1">
      <alignment horizontal="left" wrapText="1"/>
    </xf>
    <xf numFmtId="49" fontId="22" fillId="0" borderId="46" xfId="0" applyNumberFormat="1" applyFont="1" applyFill="1" applyBorder="1" applyAlignment="1">
      <alignment horizontal="center"/>
    </xf>
    <xf numFmtId="0" fontId="29" fillId="0" borderId="23" xfId="0" applyNumberFormat="1" applyFont="1" applyFill="1" applyBorder="1" applyAlignment="1">
      <alignment horizontal="left" vertical="center" wrapText="1"/>
    </xf>
    <xf numFmtId="0" fontId="29" fillId="0" borderId="47" xfId="0" applyNumberFormat="1" applyFont="1" applyFill="1" applyBorder="1" applyAlignment="1">
      <alignment horizontal="left" wrapText="1"/>
    </xf>
    <xf numFmtId="49" fontId="22" fillId="0" borderId="36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left" wrapText="1"/>
    </xf>
    <xf numFmtId="164" fontId="22" fillId="0" borderId="17" xfId="0" applyNumberFormat="1" applyFont="1" applyFill="1" applyBorder="1" applyAlignment="1">
      <alignment horizontal="right"/>
    </xf>
    <xf numFmtId="49" fontId="22" fillId="0" borderId="44" xfId="0" applyNumberFormat="1" applyFont="1" applyFill="1" applyBorder="1" applyAlignment="1">
      <alignment horizontal="center"/>
    </xf>
    <xf numFmtId="0" fontId="29" fillId="0" borderId="70" xfId="0" applyNumberFormat="1" applyFont="1" applyFill="1" applyBorder="1" applyAlignment="1">
      <alignment horizontal="left" wrapText="1"/>
    </xf>
    <xf numFmtId="164" fontId="29" fillId="0" borderId="12" xfId="0" applyNumberFormat="1" applyFont="1" applyFill="1" applyBorder="1" applyAlignment="1">
      <alignment horizontal="right"/>
    </xf>
    <xf numFmtId="164" fontId="29" fillId="0" borderId="10" xfId="0" applyNumberFormat="1" applyFont="1" applyFill="1" applyBorder="1" applyAlignment="1">
      <alignment horizontal="right"/>
    </xf>
    <xf numFmtId="0" fontId="29" fillId="0" borderId="64" xfId="0" applyNumberFormat="1" applyFont="1" applyFill="1" applyBorder="1" applyAlignment="1">
      <alignment horizontal="left" wrapText="1"/>
    </xf>
    <xf numFmtId="49" fontId="30" fillId="0" borderId="18" xfId="0" applyNumberFormat="1" applyFont="1" applyFill="1" applyBorder="1" applyAlignment="1">
      <alignment horizontal="center"/>
    </xf>
    <xf numFmtId="49" fontId="29" fillId="0" borderId="56" xfId="0" applyNumberFormat="1" applyFont="1" applyFill="1" applyBorder="1" applyAlignment="1">
      <alignment horizontal="center"/>
    </xf>
    <xf numFmtId="0" fontId="29" fillId="0" borderId="71" xfId="0" applyNumberFormat="1" applyFont="1" applyFill="1" applyBorder="1" applyAlignment="1">
      <alignment horizontal="left" wrapText="1"/>
    </xf>
    <xf numFmtId="0" fontId="29" fillId="0" borderId="72" xfId="0" applyNumberFormat="1" applyFont="1" applyFill="1" applyBorder="1" applyAlignment="1">
      <alignment horizontal="left" wrapText="1"/>
    </xf>
    <xf numFmtId="165" fontId="25" fillId="0" borderId="47" xfId="0" applyNumberFormat="1" applyFont="1" applyFill="1" applyBorder="1" applyAlignment="1">
      <alignment horizontal="left" wrapText="1"/>
    </xf>
    <xf numFmtId="49" fontId="28" fillId="0" borderId="22" xfId="0" applyNumberFormat="1" applyFont="1" applyFill="1" applyBorder="1" applyAlignment="1">
      <alignment horizontal="center"/>
    </xf>
    <xf numFmtId="164" fontId="30" fillId="0" borderId="22" xfId="0" applyNumberFormat="1" applyFont="1" applyFill="1" applyBorder="1" applyAlignment="1">
      <alignment horizontal="right"/>
    </xf>
    <xf numFmtId="0" fontId="39" fillId="0" borderId="47" xfId="0" applyNumberFormat="1" applyFont="1" applyFill="1" applyBorder="1" applyAlignment="1">
      <alignment horizontal="left" wrapText="1"/>
    </xf>
    <xf numFmtId="49" fontId="39" fillId="0" borderId="47" xfId="0" applyNumberFormat="1" applyFont="1" applyFill="1" applyBorder="1" applyAlignment="1">
      <alignment horizontal="left" wrapText="1"/>
    </xf>
    <xf numFmtId="0" fontId="39" fillId="0" borderId="57" xfId="0" applyNumberFormat="1" applyFont="1" applyFill="1" applyBorder="1" applyAlignment="1">
      <alignment horizontal="left" wrapText="1"/>
    </xf>
    <xf numFmtId="49" fontId="35" fillId="0" borderId="46" xfId="0" applyNumberFormat="1" applyFont="1" applyFill="1" applyBorder="1" applyAlignment="1">
      <alignment horizontal="left" wrapText="1"/>
    </xf>
    <xf numFmtId="49" fontId="34" fillId="0" borderId="15" xfId="0" applyNumberFormat="1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26" fillId="0" borderId="41" xfId="0" applyFont="1" applyFill="1" applyBorder="1" applyAlignment="1">
      <alignment horizontal="center" vertical="center"/>
    </xf>
    <xf numFmtId="0" fontId="26" fillId="0" borderId="42" xfId="0" applyFont="1" applyFill="1" applyBorder="1" applyAlignment="1">
      <alignment horizontal="center" vertical="center"/>
    </xf>
    <xf numFmtId="49" fontId="23" fillId="0" borderId="55" xfId="37" applyNumberFormat="1" applyFont="1" applyFill="1" applyBorder="1" applyAlignment="1" applyProtection="1">
      <alignment horizontal="center" vertical="center" wrapText="1"/>
    </xf>
    <xf numFmtId="49" fontId="23" fillId="0" borderId="60" xfId="37" applyNumberFormat="1" applyFont="1" applyFill="1" applyBorder="1" applyAlignment="1" applyProtection="1">
      <alignment horizontal="center" vertical="center" wrapText="1"/>
    </xf>
    <xf numFmtId="49" fontId="25" fillId="0" borderId="29" xfId="0" applyNumberFormat="1" applyFont="1" applyFill="1" applyBorder="1" applyAlignment="1">
      <alignment horizontal="center" vertical="center"/>
    </xf>
    <xf numFmtId="49" fontId="25" fillId="0" borderId="30" xfId="0" applyNumberFormat="1" applyFont="1" applyFill="1" applyBorder="1" applyAlignment="1">
      <alignment horizontal="center" vertical="center"/>
    </xf>
    <xf numFmtId="49" fontId="25" fillId="0" borderId="33" xfId="0" applyNumberFormat="1" applyFont="1" applyFill="1" applyBorder="1" applyAlignment="1">
      <alignment horizontal="center" vertical="center"/>
    </xf>
    <xf numFmtId="49" fontId="25" fillId="0" borderId="32" xfId="0" applyNumberFormat="1" applyFont="1" applyFill="1" applyBorder="1" applyAlignment="1">
      <alignment horizontal="center" vertical="center"/>
    </xf>
    <xf numFmtId="49" fontId="25" fillId="0" borderId="38" xfId="0" applyNumberFormat="1" applyFont="1" applyFill="1" applyBorder="1" applyAlignment="1">
      <alignment horizontal="center" vertical="center"/>
    </xf>
    <xf numFmtId="49" fontId="25" fillId="0" borderId="36" xfId="0" applyNumberFormat="1" applyFont="1" applyFill="1" applyBorder="1" applyAlignment="1">
      <alignment horizontal="center" vertical="center"/>
    </xf>
    <xf numFmtId="49" fontId="25" fillId="0" borderId="67" xfId="0" applyNumberFormat="1" applyFont="1" applyFill="1" applyBorder="1" applyAlignment="1">
      <alignment horizontal="center" vertical="center"/>
    </xf>
    <xf numFmtId="49" fontId="25" fillId="0" borderId="68" xfId="0" applyNumberFormat="1" applyFont="1" applyFill="1" applyBorder="1" applyAlignment="1">
      <alignment horizontal="center" vertical="center"/>
    </xf>
    <xf numFmtId="0" fontId="22" fillId="0" borderId="39" xfId="0" applyFont="1" applyFill="1" applyBorder="1" applyAlignment="1">
      <alignment horizontal="center"/>
    </xf>
    <xf numFmtId="0" fontId="22" fillId="0" borderId="31" xfId="0" applyFont="1" applyFill="1" applyBorder="1" applyAlignment="1">
      <alignment horizontal="center"/>
    </xf>
    <xf numFmtId="49" fontId="36" fillId="0" borderId="51" xfId="37" applyNumberFormat="1" applyFont="1" applyFill="1" applyBorder="1" applyAlignment="1" applyProtection="1">
      <alignment horizontal="center" vertical="center" wrapText="1"/>
    </xf>
    <xf numFmtId="49" fontId="36" fillId="0" borderId="58" xfId="37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Alignment="1">
      <alignment horizontal="right"/>
    </xf>
    <xf numFmtId="49" fontId="38" fillId="0" borderId="0" xfId="37" applyNumberFormat="1" applyFont="1" applyFill="1" applyBorder="1" applyAlignment="1" applyProtection="1">
      <alignment horizontal="right" vertical="center" wrapText="1"/>
    </xf>
    <xf numFmtId="49" fontId="38" fillId="0" borderId="0" xfId="37" applyNumberFormat="1" applyFont="1" applyFill="1" applyBorder="1" applyAlignment="1" applyProtection="1">
      <alignment horizontal="right" vertical="center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2 2" xfId="44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  <colors>
    <mruColors>
      <color rgb="FF66FFFF"/>
      <color rgb="FF99FF66"/>
      <color rgb="FFFFCC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M250"/>
  <sheetViews>
    <sheetView showGridLines="0" tabSelected="1" view="pageBreakPreview" topLeftCell="A211" zoomScale="50" zoomScaleNormal="50" zoomScaleSheetLayoutView="50" workbookViewId="0">
      <selection sqref="A1:K250"/>
    </sheetView>
  </sheetViews>
  <sheetFormatPr defaultRowHeight="20.25"/>
  <cols>
    <col min="1" max="1" width="6.5703125" style="1" customWidth="1"/>
    <col min="2" max="2" width="2.5703125" style="1" customWidth="1"/>
    <col min="3" max="3" width="135.28515625" style="1" customWidth="1"/>
    <col min="4" max="5" width="9.85546875" style="1" customWidth="1"/>
    <col min="6" max="6" width="10.7109375" style="1" customWidth="1"/>
    <col min="7" max="7" width="23.42578125" style="1" customWidth="1"/>
    <col min="8" max="8" width="13.28515625" style="1" customWidth="1"/>
    <col min="9" max="11" width="24.85546875" style="50" customWidth="1"/>
    <col min="12" max="12" width="13.28515625" style="1" bestFit="1" customWidth="1"/>
    <col min="13" max="13" width="12.28515625" style="1" bestFit="1" customWidth="1"/>
    <col min="14" max="256" width="9.140625" style="1"/>
    <col min="257" max="257" width="6.5703125" style="1" customWidth="1"/>
    <col min="258" max="258" width="2.5703125" style="1" customWidth="1"/>
    <col min="259" max="259" width="135.28515625" style="1" customWidth="1"/>
    <col min="260" max="261" width="9.85546875" style="1" customWidth="1"/>
    <col min="262" max="262" width="10.7109375" style="1" customWidth="1"/>
    <col min="263" max="263" width="23.42578125" style="1" customWidth="1"/>
    <col min="264" max="264" width="13.28515625" style="1" customWidth="1"/>
    <col min="265" max="265" width="25" style="1" customWidth="1"/>
    <col min="266" max="266" width="26.140625" style="1" customWidth="1"/>
    <col min="267" max="267" width="21.7109375" style="1" customWidth="1"/>
    <col min="268" max="268" width="13.28515625" style="1" bestFit="1" customWidth="1"/>
    <col min="269" max="269" width="12.28515625" style="1" bestFit="1" customWidth="1"/>
    <col min="270" max="512" width="9.140625" style="1"/>
    <col min="513" max="513" width="6.5703125" style="1" customWidth="1"/>
    <col min="514" max="514" width="2.5703125" style="1" customWidth="1"/>
    <col min="515" max="515" width="135.28515625" style="1" customWidth="1"/>
    <col min="516" max="517" width="9.85546875" style="1" customWidth="1"/>
    <col min="518" max="518" width="10.7109375" style="1" customWidth="1"/>
    <col min="519" max="519" width="23.42578125" style="1" customWidth="1"/>
    <col min="520" max="520" width="13.28515625" style="1" customWidth="1"/>
    <col min="521" max="521" width="25" style="1" customWidth="1"/>
    <col min="522" max="522" width="26.140625" style="1" customWidth="1"/>
    <col min="523" max="523" width="21.7109375" style="1" customWidth="1"/>
    <col min="524" max="524" width="13.28515625" style="1" bestFit="1" customWidth="1"/>
    <col min="525" max="525" width="12.28515625" style="1" bestFit="1" customWidth="1"/>
    <col min="526" max="768" width="9.140625" style="1"/>
    <col min="769" max="769" width="6.5703125" style="1" customWidth="1"/>
    <col min="770" max="770" width="2.5703125" style="1" customWidth="1"/>
    <col min="771" max="771" width="135.28515625" style="1" customWidth="1"/>
    <col min="772" max="773" width="9.85546875" style="1" customWidth="1"/>
    <col min="774" max="774" width="10.7109375" style="1" customWidth="1"/>
    <col min="775" max="775" width="23.42578125" style="1" customWidth="1"/>
    <col min="776" max="776" width="13.28515625" style="1" customWidth="1"/>
    <col min="777" max="777" width="25" style="1" customWidth="1"/>
    <col min="778" max="778" width="26.140625" style="1" customWidth="1"/>
    <col min="779" max="779" width="21.7109375" style="1" customWidth="1"/>
    <col min="780" max="780" width="13.28515625" style="1" bestFit="1" customWidth="1"/>
    <col min="781" max="781" width="12.28515625" style="1" bestFit="1" customWidth="1"/>
    <col min="782" max="1024" width="9.140625" style="1"/>
    <col min="1025" max="1025" width="6.5703125" style="1" customWidth="1"/>
    <col min="1026" max="1026" width="2.5703125" style="1" customWidth="1"/>
    <col min="1027" max="1027" width="135.28515625" style="1" customWidth="1"/>
    <col min="1028" max="1029" width="9.85546875" style="1" customWidth="1"/>
    <col min="1030" max="1030" width="10.7109375" style="1" customWidth="1"/>
    <col min="1031" max="1031" width="23.42578125" style="1" customWidth="1"/>
    <col min="1032" max="1032" width="13.28515625" style="1" customWidth="1"/>
    <col min="1033" max="1033" width="25" style="1" customWidth="1"/>
    <col min="1034" max="1034" width="26.140625" style="1" customWidth="1"/>
    <col min="1035" max="1035" width="21.7109375" style="1" customWidth="1"/>
    <col min="1036" max="1036" width="13.28515625" style="1" bestFit="1" customWidth="1"/>
    <col min="1037" max="1037" width="12.28515625" style="1" bestFit="1" customWidth="1"/>
    <col min="1038" max="1280" width="9.140625" style="1"/>
    <col min="1281" max="1281" width="6.5703125" style="1" customWidth="1"/>
    <col min="1282" max="1282" width="2.5703125" style="1" customWidth="1"/>
    <col min="1283" max="1283" width="135.28515625" style="1" customWidth="1"/>
    <col min="1284" max="1285" width="9.85546875" style="1" customWidth="1"/>
    <col min="1286" max="1286" width="10.7109375" style="1" customWidth="1"/>
    <col min="1287" max="1287" width="23.42578125" style="1" customWidth="1"/>
    <col min="1288" max="1288" width="13.28515625" style="1" customWidth="1"/>
    <col min="1289" max="1289" width="25" style="1" customWidth="1"/>
    <col min="1290" max="1290" width="26.140625" style="1" customWidth="1"/>
    <col min="1291" max="1291" width="21.7109375" style="1" customWidth="1"/>
    <col min="1292" max="1292" width="13.28515625" style="1" bestFit="1" customWidth="1"/>
    <col min="1293" max="1293" width="12.28515625" style="1" bestFit="1" customWidth="1"/>
    <col min="1294" max="1536" width="9.140625" style="1"/>
    <col min="1537" max="1537" width="6.5703125" style="1" customWidth="1"/>
    <col min="1538" max="1538" width="2.5703125" style="1" customWidth="1"/>
    <col min="1539" max="1539" width="135.28515625" style="1" customWidth="1"/>
    <col min="1540" max="1541" width="9.85546875" style="1" customWidth="1"/>
    <col min="1542" max="1542" width="10.7109375" style="1" customWidth="1"/>
    <col min="1543" max="1543" width="23.42578125" style="1" customWidth="1"/>
    <col min="1544" max="1544" width="13.28515625" style="1" customWidth="1"/>
    <col min="1545" max="1545" width="25" style="1" customWidth="1"/>
    <col min="1546" max="1546" width="26.140625" style="1" customWidth="1"/>
    <col min="1547" max="1547" width="21.7109375" style="1" customWidth="1"/>
    <col min="1548" max="1548" width="13.28515625" style="1" bestFit="1" customWidth="1"/>
    <col min="1549" max="1549" width="12.28515625" style="1" bestFit="1" customWidth="1"/>
    <col min="1550" max="1792" width="9.140625" style="1"/>
    <col min="1793" max="1793" width="6.5703125" style="1" customWidth="1"/>
    <col min="1794" max="1794" width="2.5703125" style="1" customWidth="1"/>
    <col min="1795" max="1795" width="135.28515625" style="1" customWidth="1"/>
    <col min="1796" max="1797" width="9.85546875" style="1" customWidth="1"/>
    <col min="1798" max="1798" width="10.7109375" style="1" customWidth="1"/>
    <col min="1799" max="1799" width="23.42578125" style="1" customWidth="1"/>
    <col min="1800" max="1800" width="13.28515625" style="1" customWidth="1"/>
    <col min="1801" max="1801" width="25" style="1" customWidth="1"/>
    <col min="1802" max="1802" width="26.140625" style="1" customWidth="1"/>
    <col min="1803" max="1803" width="21.7109375" style="1" customWidth="1"/>
    <col min="1804" max="1804" width="13.28515625" style="1" bestFit="1" customWidth="1"/>
    <col min="1805" max="1805" width="12.28515625" style="1" bestFit="1" customWidth="1"/>
    <col min="1806" max="2048" width="9.140625" style="1"/>
    <col min="2049" max="2049" width="6.5703125" style="1" customWidth="1"/>
    <col min="2050" max="2050" width="2.5703125" style="1" customWidth="1"/>
    <col min="2051" max="2051" width="135.28515625" style="1" customWidth="1"/>
    <col min="2052" max="2053" width="9.85546875" style="1" customWidth="1"/>
    <col min="2054" max="2054" width="10.7109375" style="1" customWidth="1"/>
    <col min="2055" max="2055" width="23.42578125" style="1" customWidth="1"/>
    <col min="2056" max="2056" width="13.28515625" style="1" customWidth="1"/>
    <col min="2057" max="2057" width="25" style="1" customWidth="1"/>
    <col min="2058" max="2058" width="26.140625" style="1" customWidth="1"/>
    <col min="2059" max="2059" width="21.7109375" style="1" customWidth="1"/>
    <col min="2060" max="2060" width="13.28515625" style="1" bestFit="1" customWidth="1"/>
    <col min="2061" max="2061" width="12.28515625" style="1" bestFit="1" customWidth="1"/>
    <col min="2062" max="2304" width="9.140625" style="1"/>
    <col min="2305" max="2305" width="6.5703125" style="1" customWidth="1"/>
    <col min="2306" max="2306" width="2.5703125" style="1" customWidth="1"/>
    <col min="2307" max="2307" width="135.28515625" style="1" customWidth="1"/>
    <col min="2308" max="2309" width="9.85546875" style="1" customWidth="1"/>
    <col min="2310" max="2310" width="10.7109375" style="1" customWidth="1"/>
    <col min="2311" max="2311" width="23.42578125" style="1" customWidth="1"/>
    <col min="2312" max="2312" width="13.28515625" style="1" customWidth="1"/>
    <col min="2313" max="2313" width="25" style="1" customWidth="1"/>
    <col min="2314" max="2314" width="26.140625" style="1" customWidth="1"/>
    <col min="2315" max="2315" width="21.7109375" style="1" customWidth="1"/>
    <col min="2316" max="2316" width="13.28515625" style="1" bestFit="1" customWidth="1"/>
    <col min="2317" max="2317" width="12.28515625" style="1" bestFit="1" customWidth="1"/>
    <col min="2318" max="2560" width="9.140625" style="1"/>
    <col min="2561" max="2561" width="6.5703125" style="1" customWidth="1"/>
    <col min="2562" max="2562" width="2.5703125" style="1" customWidth="1"/>
    <col min="2563" max="2563" width="135.28515625" style="1" customWidth="1"/>
    <col min="2564" max="2565" width="9.85546875" style="1" customWidth="1"/>
    <col min="2566" max="2566" width="10.7109375" style="1" customWidth="1"/>
    <col min="2567" max="2567" width="23.42578125" style="1" customWidth="1"/>
    <col min="2568" max="2568" width="13.28515625" style="1" customWidth="1"/>
    <col min="2569" max="2569" width="25" style="1" customWidth="1"/>
    <col min="2570" max="2570" width="26.140625" style="1" customWidth="1"/>
    <col min="2571" max="2571" width="21.7109375" style="1" customWidth="1"/>
    <col min="2572" max="2572" width="13.28515625" style="1" bestFit="1" customWidth="1"/>
    <col min="2573" max="2573" width="12.28515625" style="1" bestFit="1" customWidth="1"/>
    <col min="2574" max="2816" width="9.140625" style="1"/>
    <col min="2817" max="2817" width="6.5703125" style="1" customWidth="1"/>
    <col min="2818" max="2818" width="2.5703125" style="1" customWidth="1"/>
    <col min="2819" max="2819" width="135.28515625" style="1" customWidth="1"/>
    <col min="2820" max="2821" width="9.85546875" style="1" customWidth="1"/>
    <col min="2822" max="2822" width="10.7109375" style="1" customWidth="1"/>
    <col min="2823" max="2823" width="23.42578125" style="1" customWidth="1"/>
    <col min="2824" max="2824" width="13.28515625" style="1" customWidth="1"/>
    <col min="2825" max="2825" width="25" style="1" customWidth="1"/>
    <col min="2826" max="2826" width="26.140625" style="1" customWidth="1"/>
    <col min="2827" max="2827" width="21.7109375" style="1" customWidth="1"/>
    <col min="2828" max="2828" width="13.28515625" style="1" bestFit="1" customWidth="1"/>
    <col min="2829" max="2829" width="12.28515625" style="1" bestFit="1" customWidth="1"/>
    <col min="2830" max="3072" width="9.140625" style="1"/>
    <col min="3073" max="3073" width="6.5703125" style="1" customWidth="1"/>
    <col min="3074" max="3074" width="2.5703125" style="1" customWidth="1"/>
    <col min="3075" max="3075" width="135.28515625" style="1" customWidth="1"/>
    <col min="3076" max="3077" width="9.85546875" style="1" customWidth="1"/>
    <col min="3078" max="3078" width="10.7109375" style="1" customWidth="1"/>
    <col min="3079" max="3079" width="23.42578125" style="1" customWidth="1"/>
    <col min="3080" max="3080" width="13.28515625" style="1" customWidth="1"/>
    <col min="3081" max="3081" width="25" style="1" customWidth="1"/>
    <col min="3082" max="3082" width="26.140625" style="1" customWidth="1"/>
    <col min="3083" max="3083" width="21.7109375" style="1" customWidth="1"/>
    <col min="3084" max="3084" width="13.28515625" style="1" bestFit="1" customWidth="1"/>
    <col min="3085" max="3085" width="12.28515625" style="1" bestFit="1" customWidth="1"/>
    <col min="3086" max="3328" width="9.140625" style="1"/>
    <col min="3329" max="3329" width="6.5703125" style="1" customWidth="1"/>
    <col min="3330" max="3330" width="2.5703125" style="1" customWidth="1"/>
    <col min="3331" max="3331" width="135.28515625" style="1" customWidth="1"/>
    <col min="3332" max="3333" width="9.85546875" style="1" customWidth="1"/>
    <col min="3334" max="3334" width="10.7109375" style="1" customWidth="1"/>
    <col min="3335" max="3335" width="23.42578125" style="1" customWidth="1"/>
    <col min="3336" max="3336" width="13.28515625" style="1" customWidth="1"/>
    <col min="3337" max="3337" width="25" style="1" customWidth="1"/>
    <col min="3338" max="3338" width="26.140625" style="1" customWidth="1"/>
    <col min="3339" max="3339" width="21.7109375" style="1" customWidth="1"/>
    <col min="3340" max="3340" width="13.28515625" style="1" bestFit="1" customWidth="1"/>
    <col min="3341" max="3341" width="12.28515625" style="1" bestFit="1" customWidth="1"/>
    <col min="3342" max="3584" width="9.140625" style="1"/>
    <col min="3585" max="3585" width="6.5703125" style="1" customWidth="1"/>
    <col min="3586" max="3586" width="2.5703125" style="1" customWidth="1"/>
    <col min="3587" max="3587" width="135.28515625" style="1" customWidth="1"/>
    <col min="3588" max="3589" width="9.85546875" style="1" customWidth="1"/>
    <col min="3590" max="3590" width="10.7109375" style="1" customWidth="1"/>
    <col min="3591" max="3591" width="23.42578125" style="1" customWidth="1"/>
    <col min="3592" max="3592" width="13.28515625" style="1" customWidth="1"/>
    <col min="3593" max="3593" width="25" style="1" customWidth="1"/>
    <col min="3594" max="3594" width="26.140625" style="1" customWidth="1"/>
    <col min="3595" max="3595" width="21.7109375" style="1" customWidth="1"/>
    <col min="3596" max="3596" width="13.28515625" style="1" bestFit="1" customWidth="1"/>
    <col min="3597" max="3597" width="12.28515625" style="1" bestFit="1" customWidth="1"/>
    <col min="3598" max="3840" width="9.140625" style="1"/>
    <col min="3841" max="3841" width="6.5703125" style="1" customWidth="1"/>
    <col min="3842" max="3842" width="2.5703125" style="1" customWidth="1"/>
    <col min="3843" max="3843" width="135.28515625" style="1" customWidth="1"/>
    <col min="3844" max="3845" width="9.85546875" style="1" customWidth="1"/>
    <col min="3846" max="3846" width="10.7109375" style="1" customWidth="1"/>
    <col min="3847" max="3847" width="23.42578125" style="1" customWidth="1"/>
    <col min="3848" max="3848" width="13.28515625" style="1" customWidth="1"/>
    <col min="3849" max="3849" width="25" style="1" customWidth="1"/>
    <col min="3850" max="3850" width="26.140625" style="1" customWidth="1"/>
    <col min="3851" max="3851" width="21.7109375" style="1" customWidth="1"/>
    <col min="3852" max="3852" width="13.28515625" style="1" bestFit="1" customWidth="1"/>
    <col min="3853" max="3853" width="12.28515625" style="1" bestFit="1" customWidth="1"/>
    <col min="3854" max="4096" width="9.140625" style="1"/>
    <col min="4097" max="4097" width="6.5703125" style="1" customWidth="1"/>
    <col min="4098" max="4098" width="2.5703125" style="1" customWidth="1"/>
    <col min="4099" max="4099" width="135.28515625" style="1" customWidth="1"/>
    <col min="4100" max="4101" width="9.85546875" style="1" customWidth="1"/>
    <col min="4102" max="4102" width="10.7109375" style="1" customWidth="1"/>
    <col min="4103" max="4103" width="23.42578125" style="1" customWidth="1"/>
    <col min="4104" max="4104" width="13.28515625" style="1" customWidth="1"/>
    <col min="4105" max="4105" width="25" style="1" customWidth="1"/>
    <col min="4106" max="4106" width="26.140625" style="1" customWidth="1"/>
    <col min="4107" max="4107" width="21.7109375" style="1" customWidth="1"/>
    <col min="4108" max="4108" width="13.28515625" style="1" bestFit="1" customWidth="1"/>
    <col min="4109" max="4109" width="12.28515625" style="1" bestFit="1" customWidth="1"/>
    <col min="4110" max="4352" width="9.140625" style="1"/>
    <col min="4353" max="4353" width="6.5703125" style="1" customWidth="1"/>
    <col min="4354" max="4354" width="2.5703125" style="1" customWidth="1"/>
    <col min="4355" max="4355" width="135.28515625" style="1" customWidth="1"/>
    <col min="4356" max="4357" width="9.85546875" style="1" customWidth="1"/>
    <col min="4358" max="4358" width="10.7109375" style="1" customWidth="1"/>
    <col min="4359" max="4359" width="23.42578125" style="1" customWidth="1"/>
    <col min="4360" max="4360" width="13.28515625" style="1" customWidth="1"/>
    <col min="4361" max="4361" width="25" style="1" customWidth="1"/>
    <col min="4362" max="4362" width="26.140625" style="1" customWidth="1"/>
    <col min="4363" max="4363" width="21.7109375" style="1" customWidth="1"/>
    <col min="4364" max="4364" width="13.28515625" style="1" bestFit="1" customWidth="1"/>
    <col min="4365" max="4365" width="12.28515625" style="1" bestFit="1" customWidth="1"/>
    <col min="4366" max="4608" width="9.140625" style="1"/>
    <col min="4609" max="4609" width="6.5703125" style="1" customWidth="1"/>
    <col min="4610" max="4610" width="2.5703125" style="1" customWidth="1"/>
    <col min="4611" max="4611" width="135.28515625" style="1" customWidth="1"/>
    <col min="4612" max="4613" width="9.85546875" style="1" customWidth="1"/>
    <col min="4614" max="4614" width="10.7109375" style="1" customWidth="1"/>
    <col min="4615" max="4615" width="23.42578125" style="1" customWidth="1"/>
    <col min="4616" max="4616" width="13.28515625" style="1" customWidth="1"/>
    <col min="4617" max="4617" width="25" style="1" customWidth="1"/>
    <col min="4618" max="4618" width="26.140625" style="1" customWidth="1"/>
    <col min="4619" max="4619" width="21.7109375" style="1" customWidth="1"/>
    <col min="4620" max="4620" width="13.28515625" style="1" bestFit="1" customWidth="1"/>
    <col min="4621" max="4621" width="12.28515625" style="1" bestFit="1" customWidth="1"/>
    <col min="4622" max="4864" width="9.140625" style="1"/>
    <col min="4865" max="4865" width="6.5703125" style="1" customWidth="1"/>
    <col min="4866" max="4866" width="2.5703125" style="1" customWidth="1"/>
    <col min="4867" max="4867" width="135.28515625" style="1" customWidth="1"/>
    <col min="4868" max="4869" width="9.85546875" style="1" customWidth="1"/>
    <col min="4870" max="4870" width="10.7109375" style="1" customWidth="1"/>
    <col min="4871" max="4871" width="23.42578125" style="1" customWidth="1"/>
    <col min="4872" max="4872" width="13.28515625" style="1" customWidth="1"/>
    <col min="4873" max="4873" width="25" style="1" customWidth="1"/>
    <col min="4874" max="4874" width="26.140625" style="1" customWidth="1"/>
    <col min="4875" max="4875" width="21.7109375" style="1" customWidth="1"/>
    <col min="4876" max="4876" width="13.28515625" style="1" bestFit="1" customWidth="1"/>
    <col min="4877" max="4877" width="12.28515625" style="1" bestFit="1" customWidth="1"/>
    <col min="4878" max="5120" width="9.140625" style="1"/>
    <col min="5121" max="5121" width="6.5703125" style="1" customWidth="1"/>
    <col min="5122" max="5122" width="2.5703125" style="1" customWidth="1"/>
    <col min="5123" max="5123" width="135.28515625" style="1" customWidth="1"/>
    <col min="5124" max="5125" width="9.85546875" style="1" customWidth="1"/>
    <col min="5126" max="5126" width="10.7109375" style="1" customWidth="1"/>
    <col min="5127" max="5127" width="23.42578125" style="1" customWidth="1"/>
    <col min="5128" max="5128" width="13.28515625" style="1" customWidth="1"/>
    <col min="5129" max="5129" width="25" style="1" customWidth="1"/>
    <col min="5130" max="5130" width="26.140625" style="1" customWidth="1"/>
    <col min="5131" max="5131" width="21.7109375" style="1" customWidth="1"/>
    <col min="5132" max="5132" width="13.28515625" style="1" bestFit="1" customWidth="1"/>
    <col min="5133" max="5133" width="12.28515625" style="1" bestFit="1" customWidth="1"/>
    <col min="5134" max="5376" width="9.140625" style="1"/>
    <col min="5377" max="5377" width="6.5703125" style="1" customWidth="1"/>
    <col min="5378" max="5378" width="2.5703125" style="1" customWidth="1"/>
    <col min="5379" max="5379" width="135.28515625" style="1" customWidth="1"/>
    <col min="5380" max="5381" width="9.85546875" style="1" customWidth="1"/>
    <col min="5382" max="5382" width="10.7109375" style="1" customWidth="1"/>
    <col min="5383" max="5383" width="23.42578125" style="1" customWidth="1"/>
    <col min="5384" max="5384" width="13.28515625" style="1" customWidth="1"/>
    <col min="5385" max="5385" width="25" style="1" customWidth="1"/>
    <col min="5386" max="5386" width="26.140625" style="1" customWidth="1"/>
    <col min="5387" max="5387" width="21.7109375" style="1" customWidth="1"/>
    <col min="5388" max="5388" width="13.28515625" style="1" bestFit="1" customWidth="1"/>
    <col min="5389" max="5389" width="12.28515625" style="1" bestFit="1" customWidth="1"/>
    <col min="5390" max="5632" width="9.140625" style="1"/>
    <col min="5633" max="5633" width="6.5703125" style="1" customWidth="1"/>
    <col min="5634" max="5634" width="2.5703125" style="1" customWidth="1"/>
    <col min="5635" max="5635" width="135.28515625" style="1" customWidth="1"/>
    <col min="5636" max="5637" width="9.85546875" style="1" customWidth="1"/>
    <col min="5638" max="5638" width="10.7109375" style="1" customWidth="1"/>
    <col min="5639" max="5639" width="23.42578125" style="1" customWidth="1"/>
    <col min="5640" max="5640" width="13.28515625" style="1" customWidth="1"/>
    <col min="5641" max="5641" width="25" style="1" customWidth="1"/>
    <col min="5642" max="5642" width="26.140625" style="1" customWidth="1"/>
    <col min="5643" max="5643" width="21.7109375" style="1" customWidth="1"/>
    <col min="5644" max="5644" width="13.28515625" style="1" bestFit="1" customWidth="1"/>
    <col min="5645" max="5645" width="12.28515625" style="1" bestFit="1" customWidth="1"/>
    <col min="5646" max="5888" width="9.140625" style="1"/>
    <col min="5889" max="5889" width="6.5703125" style="1" customWidth="1"/>
    <col min="5890" max="5890" width="2.5703125" style="1" customWidth="1"/>
    <col min="5891" max="5891" width="135.28515625" style="1" customWidth="1"/>
    <col min="5892" max="5893" width="9.85546875" style="1" customWidth="1"/>
    <col min="5894" max="5894" width="10.7109375" style="1" customWidth="1"/>
    <col min="5895" max="5895" width="23.42578125" style="1" customWidth="1"/>
    <col min="5896" max="5896" width="13.28515625" style="1" customWidth="1"/>
    <col min="5897" max="5897" width="25" style="1" customWidth="1"/>
    <col min="5898" max="5898" width="26.140625" style="1" customWidth="1"/>
    <col min="5899" max="5899" width="21.7109375" style="1" customWidth="1"/>
    <col min="5900" max="5900" width="13.28515625" style="1" bestFit="1" customWidth="1"/>
    <col min="5901" max="5901" width="12.28515625" style="1" bestFit="1" customWidth="1"/>
    <col min="5902" max="6144" width="9.140625" style="1"/>
    <col min="6145" max="6145" width="6.5703125" style="1" customWidth="1"/>
    <col min="6146" max="6146" width="2.5703125" style="1" customWidth="1"/>
    <col min="6147" max="6147" width="135.28515625" style="1" customWidth="1"/>
    <col min="6148" max="6149" width="9.85546875" style="1" customWidth="1"/>
    <col min="6150" max="6150" width="10.7109375" style="1" customWidth="1"/>
    <col min="6151" max="6151" width="23.42578125" style="1" customWidth="1"/>
    <col min="6152" max="6152" width="13.28515625" style="1" customWidth="1"/>
    <col min="6153" max="6153" width="25" style="1" customWidth="1"/>
    <col min="6154" max="6154" width="26.140625" style="1" customWidth="1"/>
    <col min="6155" max="6155" width="21.7109375" style="1" customWidth="1"/>
    <col min="6156" max="6156" width="13.28515625" style="1" bestFit="1" customWidth="1"/>
    <col min="6157" max="6157" width="12.28515625" style="1" bestFit="1" customWidth="1"/>
    <col min="6158" max="6400" width="9.140625" style="1"/>
    <col min="6401" max="6401" width="6.5703125" style="1" customWidth="1"/>
    <col min="6402" max="6402" width="2.5703125" style="1" customWidth="1"/>
    <col min="6403" max="6403" width="135.28515625" style="1" customWidth="1"/>
    <col min="6404" max="6405" width="9.85546875" style="1" customWidth="1"/>
    <col min="6406" max="6406" width="10.7109375" style="1" customWidth="1"/>
    <col min="6407" max="6407" width="23.42578125" style="1" customWidth="1"/>
    <col min="6408" max="6408" width="13.28515625" style="1" customWidth="1"/>
    <col min="6409" max="6409" width="25" style="1" customWidth="1"/>
    <col min="6410" max="6410" width="26.140625" style="1" customWidth="1"/>
    <col min="6411" max="6411" width="21.7109375" style="1" customWidth="1"/>
    <col min="6412" max="6412" width="13.28515625" style="1" bestFit="1" customWidth="1"/>
    <col min="6413" max="6413" width="12.28515625" style="1" bestFit="1" customWidth="1"/>
    <col min="6414" max="6656" width="9.140625" style="1"/>
    <col min="6657" max="6657" width="6.5703125" style="1" customWidth="1"/>
    <col min="6658" max="6658" width="2.5703125" style="1" customWidth="1"/>
    <col min="6659" max="6659" width="135.28515625" style="1" customWidth="1"/>
    <col min="6660" max="6661" width="9.85546875" style="1" customWidth="1"/>
    <col min="6662" max="6662" width="10.7109375" style="1" customWidth="1"/>
    <col min="6663" max="6663" width="23.42578125" style="1" customWidth="1"/>
    <col min="6664" max="6664" width="13.28515625" style="1" customWidth="1"/>
    <col min="6665" max="6665" width="25" style="1" customWidth="1"/>
    <col min="6666" max="6666" width="26.140625" style="1" customWidth="1"/>
    <col min="6667" max="6667" width="21.7109375" style="1" customWidth="1"/>
    <col min="6668" max="6668" width="13.28515625" style="1" bestFit="1" customWidth="1"/>
    <col min="6669" max="6669" width="12.28515625" style="1" bestFit="1" customWidth="1"/>
    <col min="6670" max="6912" width="9.140625" style="1"/>
    <col min="6913" max="6913" width="6.5703125" style="1" customWidth="1"/>
    <col min="6914" max="6914" width="2.5703125" style="1" customWidth="1"/>
    <col min="6915" max="6915" width="135.28515625" style="1" customWidth="1"/>
    <col min="6916" max="6917" width="9.85546875" style="1" customWidth="1"/>
    <col min="6918" max="6918" width="10.7109375" style="1" customWidth="1"/>
    <col min="6919" max="6919" width="23.42578125" style="1" customWidth="1"/>
    <col min="6920" max="6920" width="13.28515625" style="1" customWidth="1"/>
    <col min="6921" max="6921" width="25" style="1" customWidth="1"/>
    <col min="6922" max="6922" width="26.140625" style="1" customWidth="1"/>
    <col min="6923" max="6923" width="21.7109375" style="1" customWidth="1"/>
    <col min="6924" max="6924" width="13.28515625" style="1" bestFit="1" customWidth="1"/>
    <col min="6925" max="6925" width="12.28515625" style="1" bestFit="1" customWidth="1"/>
    <col min="6926" max="7168" width="9.140625" style="1"/>
    <col min="7169" max="7169" width="6.5703125" style="1" customWidth="1"/>
    <col min="7170" max="7170" width="2.5703125" style="1" customWidth="1"/>
    <col min="7171" max="7171" width="135.28515625" style="1" customWidth="1"/>
    <col min="7172" max="7173" width="9.85546875" style="1" customWidth="1"/>
    <col min="7174" max="7174" width="10.7109375" style="1" customWidth="1"/>
    <col min="7175" max="7175" width="23.42578125" style="1" customWidth="1"/>
    <col min="7176" max="7176" width="13.28515625" style="1" customWidth="1"/>
    <col min="7177" max="7177" width="25" style="1" customWidth="1"/>
    <col min="7178" max="7178" width="26.140625" style="1" customWidth="1"/>
    <col min="7179" max="7179" width="21.7109375" style="1" customWidth="1"/>
    <col min="7180" max="7180" width="13.28515625" style="1" bestFit="1" customWidth="1"/>
    <col min="7181" max="7181" width="12.28515625" style="1" bestFit="1" customWidth="1"/>
    <col min="7182" max="7424" width="9.140625" style="1"/>
    <col min="7425" max="7425" width="6.5703125" style="1" customWidth="1"/>
    <col min="7426" max="7426" width="2.5703125" style="1" customWidth="1"/>
    <col min="7427" max="7427" width="135.28515625" style="1" customWidth="1"/>
    <col min="7428" max="7429" width="9.85546875" style="1" customWidth="1"/>
    <col min="7430" max="7430" width="10.7109375" style="1" customWidth="1"/>
    <col min="7431" max="7431" width="23.42578125" style="1" customWidth="1"/>
    <col min="7432" max="7432" width="13.28515625" style="1" customWidth="1"/>
    <col min="7433" max="7433" width="25" style="1" customWidth="1"/>
    <col min="7434" max="7434" width="26.140625" style="1" customWidth="1"/>
    <col min="7435" max="7435" width="21.7109375" style="1" customWidth="1"/>
    <col min="7436" max="7436" width="13.28515625" style="1" bestFit="1" customWidth="1"/>
    <col min="7437" max="7437" width="12.28515625" style="1" bestFit="1" customWidth="1"/>
    <col min="7438" max="7680" width="9.140625" style="1"/>
    <col min="7681" max="7681" width="6.5703125" style="1" customWidth="1"/>
    <col min="7682" max="7682" width="2.5703125" style="1" customWidth="1"/>
    <col min="7683" max="7683" width="135.28515625" style="1" customWidth="1"/>
    <col min="7684" max="7685" width="9.85546875" style="1" customWidth="1"/>
    <col min="7686" max="7686" width="10.7109375" style="1" customWidth="1"/>
    <col min="7687" max="7687" width="23.42578125" style="1" customWidth="1"/>
    <col min="7688" max="7688" width="13.28515625" style="1" customWidth="1"/>
    <col min="7689" max="7689" width="25" style="1" customWidth="1"/>
    <col min="7690" max="7690" width="26.140625" style="1" customWidth="1"/>
    <col min="7691" max="7691" width="21.7109375" style="1" customWidth="1"/>
    <col min="7692" max="7692" width="13.28515625" style="1" bestFit="1" customWidth="1"/>
    <col min="7693" max="7693" width="12.28515625" style="1" bestFit="1" customWidth="1"/>
    <col min="7694" max="7936" width="9.140625" style="1"/>
    <col min="7937" max="7937" width="6.5703125" style="1" customWidth="1"/>
    <col min="7938" max="7938" width="2.5703125" style="1" customWidth="1"/>
    <col min="7939" max="7939" width="135.28515625" style="1" customWidth="1"/>
    <col min="7940" max="7941" width="9.85546875" style="1" customWidth="1"/>
    <col min="7942" max="7942" width="10.7109375" style="1" customWidth="1"/>
    <col min="7943" max="7943" width="23.42578125" style="1" customWidth="1"/>
    <col min="7944" max="7944" width="13.28515625" style="1" customWidth="1"/>
    <col min="7945" max="7945" width="25" style="1" customWidth="1"/>
    <col min="7946" max="7946" width="26.140625" style="1" customWidth="1"/>
    <col min="7947" max="7947" width="21.7109375" style="1" customWidth="1"/>
    <col min="7948" max="7948" width="13.28515625" style="1" bestFit="1" customWidth="1"/>
    <col min="7949" max="7949" width="12.28515625" style="1" bestFit="1" customWidth="1"/>
    <col min="7950" max="8192" width="9.140625" style="1"/>
    <col min="8193" max="8193" width="6.5703125" style="1" customWidth="1"/>
    <col min="8194" max="8194" width="2.5703125" style="1" customWidth="1"/>
    <col min="8195" max="8195" width="135.28515625" style="1" customWidth="1"/>
    <col min="8196" max="8197" width="9.85546875" style="1" customWidth="1"/>
    <col min="8198" max="8198" width="10.7109375" style="1" customWidth="1"/>
    <col min="8199" max="8199" width="23.42578125" style="1" customWidth="1"/>
    <col min="8200" max="8200" width="13.28515625" style="1" customWidth="1"/>
    <col min="8201" max="8201" width="25" style="1" customWidth="1"/>
    <col min="8202" max="8202" width="26.140625" style="1" customWidth="1"/>
    <col min="8203" max="8203" width="21.7109375" style="1" customWidth="1"/>
    <col min="8204" max="8204" width="13.28515625" style="1" bestFit="1" customWidth="1"/>
    <col min="8205" max="8205" width="12.28515625" style="1" bestFit="1" customWidth="1"/>
    <col min="8206" max="8448" width="9.140625" style="1"/>
    <col min="8449" max="8449" width="6.5703125" style="1" customWidth="1"/>
    <col min="8450" max="8450" width="2.5703125" style="1" customWidth="1"/>
    <col min="8451" max="8451" width="135.28515625" style="1" customWidth="1"/>
    <col min="8452" max="8453" width="9.85546875" style="1" customWidth="1"/>
    <col min="8454" max="8454" width="10.7109375" style="1" customWidth="1"/>
    <col min="8455" max="8455" width="23.42578125" style="1" customWidth="1"/>
    <col min="8456" max="8456" width="13.28515625" style="1" customWidth="1"/>
    <col min="8457" max="8457" width="25" style="1" customWidth="1"/>
    <col min="8458" max="8458" width="26.140625" style="1" customWidth="1"/>
    <col min="8459" max="8459" width="21.7109375" style="1" customWidth="1"/>
    <col min="8460" max="8460" width="13.28515625" style="1" bestFit="1" customWidth="1"/>
    <col min="8461" max="8461" width="12.28515625" style="1" bestFit="1" customWidth="1"/>
    <col min="8462" max="8704" width="9.140625" style="1"/>
    <col min="8705" max="8705" width="6.5703125" style="1" customWidth="1"/>
    <col min="8706" max="8706" width="2.5703125" style="1" customWidth="1"/>
    <col min="8707" max="8707" width="135.28515625" style="1" customWidth="1"/>
    <col min="8708" max="8709" width="9.85546875" style="1" customWidth="1"/>
    <col min="8710" max="8710" width="10.7109375" style="1" customWidth="1"/>
    <col min="8711" max="8711" width="23.42578125" style="1" customWidth="1"/>
    <col min="8712" max="8712" width="13.28515625" style="1" customWidth="1"/>
    <col min="8713" max="8713" width="25" style="1" customWidth="1"/>
    <col min="8714" max="8714" width="26.140625" style="1" customWidth="1"/>
    <col min="8715" max="8715" width="21.7109375" style="1" customWidth="1"/>
    <col min="8716" max="8716" width="13.28515625" style="1" bestFit="1" customWidth="1"/>
    <col min="8717" max="8717" width="12.28515625" style="1" bestFit="1" customWidth="1"/>
    <col min="8718" max="8960" width="9.140625" style="1"/>
    <col min="8961" max="8961" width="6.5703125" style="1" customWidth="1"/>
    <col min="8962" max="8962" width="2.5703125" style="1" customWidth="1"/>
    <col min="8963" max="8963" width="135.28515625" style="1" customWidth="1"/>
    <col min="8964" max="8965" width="9.85546875" style="1" customWidth="1"/>
    <col min="8966" max="8966" width="10.7109375" style="1" customWidth="1"/>
    <col min="8967" max="8967" width="23.42578125" style="1" customWidth="1"/>
    <col min="8968" max="8968" width="13.28515625" style="1" customWidth="1"/>
    <col min="8969" max="8969" width="25" style="1" customWidth="1"/>
    <col min="8970" max="8970" width="26.140625" style="1" customWidth="1"/>
    <col min="8971" max="8971" width="21.7109375" style="1" customWidth="1"/>
    <col min="8972" max="8972" width="13.28515625" style="1" bestFit="1" customWidth="1"/>
    <col min="8973" max="8973" width="12.28515625" style="1" bestFit="1" customWidth="1"/>
    <col min="8974" max="9216" width="9.140625" style="1"/>
    <col min="9217" max="9217" width="6.5703125" style="1" customWidth="1"/>
    <col min="9218" max="9218" width="2.5703125" style="1" customWidth="1"/>
    <col min="9219" max="9219" width="135.28515625" style="1" customWidth="1"/>
    <col min="9220" max="9221" width="9.85546875" style="1" customWidth="1"/>
    <col min="9222" max="9222" width="10.7109375" style="1" customWidth="1"/>
    <col min="9223" max="9223" width="23.42578125" style="1" customWidth="1"/>
    <col min="9224" max="9224" width="13.28515625" style="1" customWidth="1"/>
    <col min="9225" max="9225" width="25" style="1" customWidth="1"/>
    <col min="9226" max="9226" width="26.140625" style="1" customWidth="1"/>
    <col min="9227" max="9227" width="21.7109375" style="1" customWidth="1"/>
    <col min="9228" max="9228" width="13.28515625" style="1" bestFit="1" customWidth="1"/>
    <col min="9229" max="9229" width="12.28515625" style="1" bestFit="1" customWidth="1"/>
    <col min="9230" max="9472" width="9.140625" style="1"/>
    <col min="9473" max="9473" width="6.5703125" style="1" customWidth="1"/>
    <col min="9474" max="9474" width="2.5703125" style="1" customWidth="1"/>
    <col min="9475" max="9475" width="135.28515625" style="1" customWidth="1"/>
    <col min="9476" max="9477" width="9.85546875" style="1" customWidth="1"/>
    <col min="9478" max="9478" width="10.7109375" style="1" customWidth="1"/>
    <col min="9479" max="9479" width="23.42578125" style="1" customWidth="1"/>
    <col min="9480" max="9480" width="13.28515625" style="1" customWidth="1"/>
    <col min="9481" max="9481" width="25" style="1" customWidth="1"/>
    <col min="9482" max="9482" width="26.140625" style="1" customWidth="1"/>
    <col min="9483" max="9483" width="21.7109375" style="1" customWidth="1"/>
    <col min="9484" max="9484" width="13.28515625" style="1" bestFit="1" customWidth="1"/>
    <col min="9485" max="9485" width="12.28515625" style="1" bestFit="1" customWidth="1"/>
    <col min="9486" max="9728" width="9.140625" style="1"/>
    <col min="9729" max="9729" width="6.5703125" style="1" customWidth="1"/>
    <col min="9730" max="9730" width="2.5703125" style="1" customWidth="1"/>
    <col min="9731" max="9731" width="135.28515625" style="1" customWidth="1"/>
    <col min="9732" max="9733" width="9.85546875" style="1" customWidth="1"/>
    <col min="9734" max="9734" width="10.7109375" style="1" customWidth="1"/>
    <col min="9735" max="9735" width="23.42578125" style="1" customWidth="1"/>
    <col min="9736" max="9736" width="13.28515625" style="1" customWidth="1"/>
    <col min="9737" max="9737" width="25" style="1" customWidth="1"/>
    <col min="9738" max="9738" width="26.140625" style="1" customWidth="1"/>
    <col min="9739" max="9739" width="21.7109375" style="1" customWidth="1"/>
    <col min="9740" max="9740" width="13.28515625" style="1" bestFit="1" customWidth="1"/>
    <col min="9741" max="9741" width="12.28515625" style="1" bestFit="1" customWidth="1"/>
    <col min="9742" max="9984" width="9.140625" style="1"/>
    <col min="9985" max="9985" width="6.5703125" style="1" customWidth="1"/>
    <col min="9986" max="9986" width="2.5703125" style="1" customWidth="1"/>
    <col min="9987" max="9987" width="135.28515625" style="1" customWidth="1"/>
    <col min="9988" max="9989" width="9.85546875" style="1" customWidth="1"/>
    <col min="9990" max="9990" width="10.7109375" style="1" customWidth="1"/>
    <col min="9991" max="9991" width="23.42578125" style="1" customWidth="1"/>
    <col min="9992" max="9992" width="13.28515625" style="1" customWidth="1"/>
    <col min="9993" max="9993" width="25" style="1" customWidth="1"/>
    <col min="9994" max="9994" width="26.140625" style="1" customWidth="1"/>
    <col min="9995" max="9995" width="21.7109375" style="1" customWidth="1"/>
    <col min="9996" max="9996" width="13.28515625" style="1" bestFit="1" customWidth="1"/>
    <col min="9997" max="9997" width="12.28515625" style="1" bestFit="1" customWidth="1"/>
    <col min="9998" max="10240" width="9.140625" style="1"/>
    <col min="10241" max="10241" width="6.5703125" style="1" customWidth="1"/>
    <col min="10242" max="10242" width="2.5703125" style="1" customWidth="1"/>
    <col min="10243" max="10243" width="135.28515625" style="1" customWidth="1"/>
    <col min="10244" max="10245" width="9.85546875" style="1" customWidth="1"/>
    <col min="10246" max="10246" width="10.7109375" style="1" customWidth="1"/>
    <col min="10247" max="10247" width="23.42578125" style="1" customWidth="1"/>
    <col min="10248" max="10248" width="13.28515625" style="1" customWidth="1"/>
    <col min="10249" max="10249" width="25" style="1" customWidth="1"/>
    <col min="10250" max="10250" width="26.140625" style="1" customWidth="1"/>
    <col min="10251" max="10251" width="21.7109375" style="1" customWidth="1"/>
    <col min="10252" max="10252" width="13.28515625" style="1" bestFit="1" customWidth="1"/>
    <col min="10253" max="10253" width="12.28515625" style="1" bestFit="1" customWidth="1"/>
    <col min="10254" max="10496" width="9.140625" style="1"/>
    <col min="10497" max="10497" width="6.5703125" style="1" customWidth="1"/>
    <col min="10498" max="10498" width="2.5703125" style="1" customWidth="1"/>
    <col min="10499" max="10499" width="135.28515625" style="1" customWidth="1"/>
    <col min="10500" max="10501" width="9.85546875" style="1" customWidth="1"/>
    <col min="10502" max="10502" width="10.7109375" style="1" customWidth="1"/>
    <col min="10503" max="10503" width="23.42578125" style="1" customWidth="1"/>
    <col min="10504" max="10504" width="13.28515625" style="1" customWidth="1"/>
    <col min="10505" max="10505" width="25" style="1" customWidth="1"/>
    <col min="10506" max="10506" width="26.140625" style="1" customWidth="1"/>
    <col min="10507" max="10507" width="21.7109375" style="1" customWidth="1"/>
    <col min="10508" max="10508" width="13.28515625" style="1" bestFit="1" customWidth="1"/>
    <col min="10509" max="10509" width="12.28515625" style="1" bestFit="1" customWidth="1"/>
    <col min="10510" max="10752" width="9.140625" style="1"/>
    <col min="10753" max="10753" width="6.5703125" style="1" customWidth="1"/>
    <col min="10754" max="10754" width="2.5703125" style="1" customWidth="1"/>
    <col min="10755" max="10755" width="135.28515625" style="1" customWidth="1"/>
    <col min="10756" max="10757" width="9.85546875" style="1" customWidth="1"/>
    <col min="10758" max="10758" width="10.7109375" style="1" customWidth="1"/>
    <col min="10759" max="10759" width="23.42578125" style="1" customWidth="1"/>
    <col min="10760" max="10760" width="13.28515625" style="1" customWidth="1"/>
    <col min="10761" max="10761" width="25" style="1" customWidth="1"/>
    <col min="10762" max="10762" width="26.140625" style="1" customWidth="1"/>
    <col min="10763" max="10763" width="21.7109375" style="1" customWidth="1"/>
    <col min="10764" max="10764" width="13.28515625" style="1" bestFit="1" customWidth="1"/>
    <col min="10765" max="10765" width="12.28515625" style="1" bestFit="1" customWidth="1"/>
    <col min="10766" max="11008" width="9.140625" style="1"/>
    <col min="11009" max="11009" width="6.5703125" style="1" customWidth="1"/>
    <col min="11010" max="11010" width="2.5703125" style="1" customWidth="1"/>
    <col min="11011" max="11011" width="135.28515625" style="1" customWidth="1"/>
    <col min="11012" max="11013" width="9.85546875" style="1" customWidth="1"/>
    <col min="11014" max="11014" width="10.7109375" style="1" customWidth="1"/>
    <col min="11015" max="11015" width="23.42578125" style="1" customWidth="1"/>
    <col min="11016" max="11016" width="13.28515625" style="1" customWidth="1"/>
    <col min="11017" max="11017" width="25" style="1" customWidth="1"/>
    <col min="11018" max="11018" width="26.140625" style="1" customWidth="1"/>
    <col min="11019" max="11019" width="21.7109375" style="1" customWidth="1"/>
    <col min="11020" max="11020" width="13.28515625" style="1" bestFit="1" customWidth="1"/>
    <col min="11021" max="11021" width="12.28515625" style="1" bestFit="1" customWidth="1"/>
    <col min="11022" max="11264" width="9.140625" style="1"/>
    <col min="11265" max="11265" width="6.5703125" style="1" customWidth="1"/>
    <col min="11266" max="11266" width="2.5703125" style="1" customWidth="1"/>
    <col min="11267" max="11267" width="135.28515625" style="1" customWidth="1"/>
    <col min="11268" max="11269" width="9.85546875" style="1" customWidth="1"/>
    <col min="11270" max="11270" width="10.7109375" style="1" customWidth="1"/>
    <col min="11271" max="11271" width="23.42578125" style="1" customWidth="1"/>
    <col min="11272" max="11272" width="13.28515625" style="1" customWidth="1"/>
    <col min="11273" max="11273" width="25" style="1" customWidth="1"/>
    <col min="11274" max="11274" width="26.140625" style="1" customWidth="1"/>
    <col min="11275" max="11275" width="21.7109375" style="1" customWidth="1"/>
    <col min="11276" max="11276" width="13.28515625" style="1" bestFit="1" customWidth="1"/>
    <col min="11277" max="11277" width="12.28515625" style="1" bestFit="1" customWidth="1"/>
    <col min="11278" max="11520" width="9.140625" style="1"/>
    <col min="11521" max="11521" width="6.5703125" style="1" customWidth="1"/>
    <col min="11522" max="11522" width="2.5703125" style="1" customWidth="1"/>
    <col min="11523" max="11523" width="135.28515625" style="1" customWidth="1"/>
    <col min="11524" max="11525" width="9.85546875" style="1" customWidth="1"/>
    <col min="11526" max="11526" width="10.7109375" style="1" customWidth="1"/>
    <col min="11527" max="11527" width="23.42578125" style="1" customWidth="1"/>
    <col min="11528" max="11528" width="13.28515625" style="1" customWidth="1"/>
    <col min="11529" max="11529" width="25" style="1" customWidth="1"/>
    <col min="11530" max="11530" width="26.140625" style="1" customWidth="1"/>
    <col min="11531" max="11531" width="21.7109375" style="1" customWidth="1"/>
    <col min="11532" max="11532" width="13.28515625" style="1" bestFit="1" customWidth="1"/>
    <col min="11533" max="11533" width="12.28515625" style="1" bestFit="1" customWidth="1"/>
    <col min="11534" max="11776" width="9.140625" style="1"/>
    <col min="11777" max="11777" width="6.5703125" style="1" customWidth="1"/>
    <col min="11778" max="11778" width="2.5703125" style="1" customWidth="1"/>
    <col min="11779" max="11779" width="135.28515625" style="1" customWidth="1"/>
    <col min="11780" max="11781" width="9.85546875" style="1" customWidth="1"/>
    <col min="11782" max="11782" width="10.7109375" style="1" customWidth="1"/>
    <col min="11783" max="11783" width="23.42578125" style="1" customWidth="1"/>
    <col min="11784" max="11784" width="13.28515625" style="1" customWidth="1"/>
    <col min="11785" max="11785" width="25" style="1" customWidth="1"/>
    <col min="11786" max="11786" width="26.140625" style="1" customWidth="1"/>
    <col min="11787" max="11787" width="21.7109375" style="1" customWidth="1"/>
    <col min="11788" max="11788" width="13.28515625" style="1" bestFit="1" customWidth="1"/>
    <col min="11789" max="11789" width="12.28515625" style="1" bestFit="1" customWidth="1"/>
    <col min="11790" max="12032" width="9.140625" style="1"/>
    <col min="12033" max="12033" width="6.5703125" style="1" customWidth="1"/>
    <col min="12034" max="12034" width="2.5703125" style="1" customWidth="1"/>
    <col min="12035" max="12035" width="135.28515625" style="1" customWidth="1"/>
    <col min="12036" max="12037" width="9.85546875" style="1" customWidth="1"/>
    <col min="12038" max="12038" width="10.7109375" style="1" customWidth="1"/>
    <col min="12039" max="12039" width="23.42578125" style="1" customWidth="1"/>
    <col min="12040" max="12040" width="13.28515625" style="1" customWidth="1"/>
    <col min="12041" max="12041" width="25" style="1" customWidth="1"/>
    <col min="12042" max="12042" width="26.140625" style="1" customWidth="1"/>
    <col min="12043" max="12043" width="21.7109375" style="1" customWidth="1"/>
    <col min="12044" max="12044" width="13.28515625" style="1" bestFit="1" customWidth="1"/>
    <col min="12045" max="12045" width="12.28515625" style="1" bestFit="1" customWidth="1"/>
    <col min="12046" max="12288" width="9.140625" style="1"/>
    <col min="12289" max="12289" width="6.5703125" style="1" customWidth="1"/>
    <col min="12290" max="12290" width="2.5703125" style="1" customWidth="1"/>
    <col min="12291" max="12291" width="135.28515625" style="1" customWidth="1"/>
    <col min="12292" max="12293" width="9.85546875" style="1" customWidth="1"/>
    <col min="12294" max="12294" width="10.7109375" style="1" customWidth="1"/>
    <col min="12295" max="12295" width="23.42578125" style="1" customWidth="1"/>
    <col min="12296" max="12296" width="13.28515625" style="1" customWidth="1"/>
    <col min="12297" max="12297" width="25" style="1" customWidth="1"/>
    <col min="12298" max="12298" width="26.140625" style="1" customWidth="1"/>
    <col min="12299" max="12299" width="21.7109375" style="1" customWidth="1"/>
    <col min="12300" max="12300" width="13.28515625" style="1" bestFit="1" customWidth="1"/>
    <col min="12301" max="12301" width="12.28515625" style="1" bestFit="1" customWidth="1"/>
    <col min="12302" max="12544" width="9.140625" style="1"/>
    <col min="12545" max="12545" width="6.5703125" style="1" customWidth="1"/>
    <col min="12546" max="12546" width="2.5703125" style="1" customWidth="1"/>
    <col min="12547" max="12547" width="135.28515625" style="1" customWidth="1"/>
    <col min="12548" max="12549" width="9.85546875" style="1" customWidth="1"/>
    <col min="12550" max="12550" width="10.7109375" style="1" customWidth="1"/>
    <col min="12551" max="12551" width="23.42578125" style="1" customWidth="1"/>
    <col min="12552" max="12552" width="13.28515625" style="1" customWidth="1"/>
    <col min="12553" max="12553" width="25" style="1" customWidth="1"/>
    <col min="12554" max="12554" width="26.140625" style="1" customWidth="1"/>
    <col min="12555" max="12555" width="21.7109375" style="1" customWidth="1"/>
    <col min="12556" max="12556" width="13.28515625" style="1" bestFit="1" customWidth="1"/>
    <col min="12557" max="12557" width="12.28515625" style="1" bestFit="1" customWidth="1"/>
    <col min="12558" max="12800" width="9.140625" style="1"/>
    <col min="12801" max="12801" width="6.5703125" style="1" customWidth="1"/>
    <col min="12802" max="12802" width="2.5703125" style="1" customWidth="1"/>
    <col min="12803" max="12803" width="135.28515625" style="1" customWidth="1"/>
    <col min="12804" max="12805" width="9.85546875" style="1" customWidth="1"/>
    <col min="12806" max="12806" width="10.7109375" style="1" customWidth="1"/>
    <col min="12807" max="12807" width="23.42578125" style="1" customWidth="1"/>
    <col min="12808" max="12808" width="13.28515625" style="1" customWidth="1"/>
    <col min="12809" max="12809" width="25" style="1" customWidth="1"/>
    <col min="12810" max="12810" width="26.140625" style="1" customWidth="1"/>
    <col min="12811" max="12811" width="21.7109375" style="1" customWidth="1"/>
    <col min="12812" max="12812" width="13.28515625" style="1" bestFit="1" customWidth="1"/>
    <col min="12813" max="12813" width="12.28515625" style="1" bestFit="1" customWidth="1"/>
    <col min="12814" max="13056" width="9.140625" style="1"/>
    <col min="13057" max="13057" width="6.5703125" style="1" customWidth="1"/>
    <col min="13058" max="13058" width="2.5703125" style="1" customWidth="1"/>
    <col min="13059" max="13059" width="135.28515625" style="1" customWidth="1"/>
    <col min="13060" max="13061" width="9.85546875" style="1" customWidth="1"/>
    <col min="13062" max="13062" width="10.7109375" style="1" customWidth="1"/>
    <col min="13063" max="13063" width="23.42578125" style="1" customWidth="1"/>
    <col min="13064" max="13064" width="13.28515625" style="1" customWidth="1"/>
    <col min="13065" max="13065" width="25" style="1" customWidth="1"/>
    <col min="13066" max="13066" width="26.140625" style="1" customWidth="1"/>
    <col min="13067" max="13067" width="21.7109375" style="1" customWidth="1"/>
    <col min="13068" max="13068" width="13.28515625" style="1" bestFit="1" customWidth="1"/>
    <col min="13069" max="13069" width="12.28515625" style="1" bestFit="1" customWidth="1"/>
    <col min="13070" max="13312" width="9.140625" style="1"/>
    <col min="13313" max="13313" width="6.5703125" style="1" customWidth="1"/>
    <col min="13314" max="13314" width="2.5703125" style="1" customWidth="1"/>
    <col min="13315" max="13315" width="135.28515625" style="1" customWidth="1"/>
    <col min="13316" max="13317" width="9.85546875" style="1" customWidth="1"/>
    <col min="13318" max="13318" width="10.7109375" style="1" customWidth="1"/>
    <col min="13319" max="13319" width="23.42578125" style="1" customWidth="1"/>
    <col min="13320" max="13320" width="13.28515625" style="1" customWidth="1"/>
    <col min="13321" max="13321" width="25" style="1" customWidth="1"/>
    <col min="13322" max="13322" width="26.140625" style="1" customWidth="1"/>
    <col min="13323" max="13323" width="21.7109375" style="1" customWidth="1"/>
    <col min="13324" max="13324" width="13.28515625" style="1" bestFit="1" customWidth="1"/>
    <col min="13325" max="13325" width="12.28515625" style="1" bestFit="1" customWidth="1"/>
    <col min="13326" max="13568" width="9.140625" style="1"/>
    <col min="13569" max="13569" width="6.5703125" style="1" customWidth="1"/>
    <col min="13570" max="13570" width="2.5703125" style="1" customWidth="1"/>
    <col min="13571" max="13571" width="135.28515625" style="1" customWidth="1"/>
    <col min="13572" max="13573" width="9.85546875" style="1" customWidth="1"/>
    <col min="13574" max="13574" width="10.7109375" style="1" customWidth="1"/>
    <col min="13575" max="13575" width="23.42578125" style="1" customWidth="1"/>
    <col min="13576" max="13576" width="13.28515625" style="1" customWidth="1"/>
    <col min="13577" max="13577" width="25" style="1" customWidth="1"/>
    <col min="13578" max="13578" width="26.140625" style="1" customWidth="1"/>
    <col min="13579" max="13579" width="21.7109375" style="1" customWidth="1"/>
    <col min="13580" max="13580" width="13.28515625" style="1" bestFit="1" customWidth="1"/>
    <col min="13581" max="13581" width="12.28515625" style="1" bestFit="1" customWidth="1"/>
    <col min="13582" max="13824" width="9.140625" style="1"/>
    <col min="13825" max="13825" width="6.5703125" style="1" customWidth="1"/>
    <col min="13826" max="13826" width="2.5703125" style="1" customWidth="1"/>
    <col min="13827" max="13827" width="135.28515625" style="1" customWidth="1"/>
    <col min="13828" max="13829" width="9.85546875" style="1" customWidth="1"/>
    <col min="13830" max="13830" width="10.7109375" style="1" customWidth="1"/>
    <col min="13831" max="13831" width="23.42578125" style="1" customWidth="1"/>
    <col min="13832" max="13832" width="13.28515625" style="1" customWidth="1"/>
    <col min="13833" max="13833" width="25" style="1" customWidth="1"/>
    <col min="13834" max="13834" width="26.140625" style="1" customWidth="1"/>
    <col min="13835" max="13835" width="21.7109375" style="1" customWidth="1"/>
    <col min="13836" max="13836" width="13.28515625" style="1" bestFit="1" customWidth="1"/>
    <col min="13837" max="13837" width="12.28515625" style="1" bestFit="1" customWidth="1"/>
    <col min="13838" max="14080" width="9.140625" style="1"/>
    <col min="14081" max="14081" width="6.5703125" style="1" customWidth="1"/>
    <col min="14082" max="14082" width="2.5703125" style="1" customWidth="1"/>
    <col min="14083" max="14083" width="135.28515625" style="1" customWidth="1"/>
    <col min="14084" max="14085" width="9.85546875" style="1" customWidth="1"/>
    <col min="14086" max="14086" width="10.7109375" style="1" customWidth="1"/>
    <col min="14087" max="14087" width="23.42578125" style="1" customWidth="1"/>
    <col min="14088" max="14088" width="13.28515625" style="1" customWidth="1"/>
    <col min="14089" max="14089" width="25" style="1" customWidth="1"/>
    <col min="14090" max="14090" width="26.140625" style="1" customWidth="1"/>
    <col min="14091" max="14091" width="21.7109375" style="1" customWidth="1"/>
    <col min="14092" max="14092" width="13.28515625" style="1" bestFit="1" customWidth="1"/>
    <col min="14093" max="14093" width="12.28515625" style="1" bestFit="1" customWidth="1"/>
    <col min="14094" max="14336" width="9.140625" style="1"/>
    <col min="14337" max="14337" width="6.5703125" style="1" customWidth="1"/>
    <col min="14338" max="14338" width="2.5703125" style="1" customWidth="1"/>
    <col min="14339" max="14339" width="135.28515625" style="1" customWidth="1"/>
    <col min="14340" max="14341" width="9.85546875" style="1" customWidth="1"/>
    <col min="14342" max="14342" width="10.7109375" style="1" customWidth="1"/>
    <col min="14343" max="14343" width="23.42578125" style="1" customWidth="1"/>
    <col min="14344" max="14344" width="13.28515625" style="1" customWidth="1"/>
    <col min="14345" max="14345" width="25" style="1" customWidth="1"/>
    <col min="14346" max="14346" width="26.140625" style="1" customWidth="1"/>
    <col min="14347" max="14347" width="21.7109375" style="1" customWidth="1"/>
    <col min="14348" max="14348" width="13.28515625" style="1" bestFit="1" customWidth="1"/>
    <col min="14349" max="14349" width="12.28515625" style="1" bestFit="1" customWidth="1"/>
    <col min="14350" max="14592" width="9.140625" style="1"/>
    <col min="14593" max="14593" width="6.5703125" style="1" customWidth="1"/>
    <col min="14594" max="14594" width="2.5703125" style="1" customWidth="1"/>
    <col min="14595" max="14595" width="135.28515625" style="1" customWidth="1"/>
    <col min="14596" max="14597" width="9.85546875" style="1" customWidth="1"/>
    <col min="14598" max="14598" width="10.7109375" style="1" customWidth="1"/>
    <col min="14599" max="14599" width="23.42578125" style="1" customWidth="1"/>
    <col min="14600" max="14600" width="13.28515625" style="1" customWidth="1"/>
    <col min="14601" max="14601" width="25" style="1" customWidth="1"/>
    <col min="14602" max="14602" width="26.140625" style="1" customWidth="1"/>
    <col min="14603" max="14603" width="21.7109375" style="1" customWidth="1"/>
    <col min="14604" max="14604" width="13.28515625" style="1" bestFit="1" customWidth="1"/>
    <col min="14605" max="14605" width="12.28515625" style="1" bestFit="1" customWidth="1"/>
    <col min="14606" max="14848" width="9.140625" style="1"/>
    <col min="14849" max="14849" width="6.5703125" style="1" customWidth="1"/>
    <col min="14850" max="14850" width="2.5703125" style="1" customWidth="1"/>
    <col min="14851" max="14851" width="135.28515625" style="1" customWidth="1"/>
    <col min="14852" max="14853" width="9.85546875" style="1" customWidth="1"/>
    <col min="14854" max="14854" width="10.7109375" style="1" customWidth="1"/>
    <col min="14855" max="14855" width="23.42578125" style="1" customWidth="1"/>
    <col min="14856" max="14856" width="13.28515625" style="1" customWidth="1"/>
    <col min="14857" max="14857" width="25" style="1" customWidth="1"/>
    <col min="14858" max="14858" width="26.140625" style="1" customWidth="1"/>
    <col min="14859" max="14859" width="21.7109375" style="1" customWidth="1"/>
    <col min="14860" max="14860" width="13.28515625" style="1" bestFit="1" customWidth="1"/>
    <col min="14861" max="14861" width="12.28515625" style="1" bestFit="1" customWidth="1"/>
    <col min="14862" max="15104" width="9.140625" style="1"/>
    <col min="15105" max="15105" width="6.5703125" style="1" customWidth="1"/>
    <col min="15106" max="15106" width="2.5703125" style="1" customWidth="1"/>
    <col min="15107" max="15107" width="135.28515625" style="1" customWidth="1"/>
    <col min="15108" max="15109" width="9.85546875" style="1" customWidth="1"/>
    <col min="15110" max="15110" width="10.7109375" style="1" customWidth="1"/>
    <col min="15111" max="15111" width="23.42578125" style="1" customWidth="1"/>
    <col min="15112" max="15112" width="13.28515625" style="1" customWidth="1"/>
    <col min="15113" max="15113" width="25" style="1" customWidth="1"/>
    <col min="15114" max="15114" width="26.140625" style="1" customWidth="1"/>
    <col min="15115" max="15115" width="21.7109375" style="1" customWidth="1"/>
    <col min="15116" max="15116" width="13.28515625" style="1" bestFit="1" customWidth="1"/>
    <col min="15117" max="15117" width="12.28515625" style="1" bestFit="1" customWidth="1"/>
    <col min="15118" max="15360" width="9.140625" style="1"/>
    <col min="15361" max="15361" width="6.5703125" style="1" customWidth="1"/>
    <col min="15362" max="15362" width="2.5703125" style="1" customWidth="1"/>
    <col min="15363" max="15363" width="135.28515625" style="1" customWidth="1"/>
    <col min="15364" max="15365" width="9.85546875" style="1" customWidth="1"/>
    <col min="15366" max="15366" width="10.7109375" style="1" customWidth="1"/>
    <col min="15367" max="15367" width="23.42578125" style="1" customWidth="1"/>
    <col min="15368" max="15368" width="13.28515625" style="1" customWidth="1"/>
    <col min="15369" max="15369" width="25" style="1" customWidth="1"/>
    <col min="15370" max="15370" width="26.140625" style="1" customWidth="1"/>
    <col min="15371" max="15371" width="21.7109375" style="1" customWidth="1"/>
    <col min="15372" max="15372" width="13.28515625" style="1" bestFit="1" customWidth="1"/>
    <col min="15373" max="15373" width="12.28515625" style="1" bestFit="1" customWidth="1"/>
    <col min="15374" max="15616" width="9.140625" style="1"/>
    <col min="15617" max="15617" width="6.5703125" style="1" customWidth="1"/>
    <col min="15618" max="15618" width="2.5703125" style="1" customWidth="1"/>
    <col min="15619" max="15619" width="135.28515625" style="1" customWidth="1"/>
    <col min="15620" max="15621" width="9.85546875" style="1" customWidth="1"/>
    <col min="15622" max="15622" width="10.7109375" style="1" customWidth="1"/>
    <col min="15623" max="15623" width="23.42578125" style="1" customWidth="1"/>
    <col min="15624" max="15624" width="13.28515625" style="1" customWidth="1"/>
    <col min="15625" max="15625" width="25" style="1" customWidth="1"/>
    <col min="15626" max="15626" width="26.140625" style="1" customWidth="1"/>
    <col min="15627" max="15627" width="21.7109375" style="1" customWidth="1"/>
    <col min="15628" max="15628" width="13.28515625" style="1" bestFit="1" customWidth="1"/>
    <col min="15629" max="15629" width="12.28515625" style="1" bestFit="1" customWidth="1"/>
    <col min="15630" max="15872" width="9.140625" style="1"/>
    <col min="15873" max="15873" width="6.5703125" style="1" customWidth="1"/>
    <col min="15874" max="15874" width="2.5703125" style="1" customWidth="1"/>
    <col min="15875" max="15875" width="135.28515625" style="1" customWidth="1"/>
    <col min="15876" max="15877" width="9.85546875" style="1" customWidth="1"/>
    <col min="15878" max="15878" width="10.7109375" style="1" customWidth="1"/>
    <col min="15879" max="15879" width="23.42578125" style="1" customWidth="1"/>
    <col min="15880" max="15880" width="13.28515625" style="1" customWidth="1"/>
    <col min="15881" max="15881" width="25" style="1" customWidth="1"/>
    <col min="15882" max="15882" width="26.140625" style="1" customWidth="1"/>
    <col min="15883" max="15883" width="21.7109375" style="1" customWidth="1"/>
    <col min="15884" max="15884" width="13.28515625" style="1" bestFit="1" customWidth="1"/>
    <col min="15885" max="15885" width="12.28515625" style="1" bestFit="1" customWidth="1"/>
    <col min="15886" max="16128" width="9.140625" style="1"/>
    <col min="16129" max="16129" width="6.5703125" style="1" customWidth="1"/>
    <col min="16130" max="16130" width="2.5703125" style="1" customWidth="1"/>
    <col min="16131" max="16131" width="135.28515625" style="1" customWidth="1"/>
    <col min="16132" max="16133" width="9.85546875" style="1" customWidth="1"/>
    <col min="16134" max="16134" width="10.7109375" style="1" customWidth="1"/>
    <col min="16135" max="16135" width="23.42578125" style="1" customWidth="1"/>
    <col min="16136" max="16136" width="13.28515625" style="1" customWidth="1"/>
    <col min="16137" max="16137" width="25" style="1" customWidth="1"/>
    <col min="16138" max="16138" width="26.140625" style="1" customWidth="1"/>
    <col min="16139" max="16139" width="21.7109375" style="1" customWidth="1"/>
    <col min="16140" max="16140" width="13.28515625" style="1" bestFit="1" customWidth="1"/>
    <col min="16141" max="16141" width="12.28515625" style="1" bestFit="1" customWidth="1"/>
    <col min="16142" max="16384" width="9.140625" style="1"/>
  </cols>
  <sheetData>
    <row r="1" spans="1:11">
      <c r="H1" s="193" t="s">
        <v>260</v>
      </c>
      <c r="I1" s="193"/>
      <c r="J1" s="193"/>
      <c r="K1" s="193"/>
    </row>
    <row r="2" spans="1:11">
      <c r="C2" s="194" t="s">
        <v>261</v>
      </c>
      <c r="D2" s="194"/>
      <c r="E2" s="194"/>
      <c r="F2" s="194"/>
      <c r="G2" s="194"/>
      <c r="H2" s="194"/>
      <c r="I2" s="194"/>
      <c r="J2" s="194"/>
      <c r="K2" s="194"/>
    </row>
    <row r="3" spans="1:11">
      <c r="C3" s="195"/>
      <c r="D3" s="195"/>
      <c r="E3" s="195"/>
      <c r="F3" s="195"/>
      <c r="G3" s="194" t="s">
        <v>262</v>
      </c>
      <c r="H3" s="194"/>
      <c r="I3" s="194"/>
      <c r="J3" s="194"/>
      <c r="K3" s="194"/>
    </row>
    <row r="4" spans="1:11">
      <c r="C4" s="194" t="s">
        <v>263</v>
      </c>
      <c r="D4" s="194"/>
      <c r="E4" s="194"/>
      <c r="F4" s="194"/>
      <c r="G4" s="194"/>
      <c r="H4" s="194"/>
      <c r="I4" s="194"/>
      <c r="J4" s="194"/>
      <c r="K4" s="194"/>
    </row>
    <row r="5" spans="1:11">
      <c r="C5" s="194" t="s">
        <v>264</v>
      </c>
      <c r="D5" s="194"/>
      <c r="E5" s="194"/>
      <c r="F5" s="194"/>
      <c r="G5" s="194"/>
      <c r="H5" s="194"/>
      <c r="I5" s="194"/>
      <c r="J5" s="194"/>
      <c r="K5" s="194"/>
    </row>
    <row r="6" spans="1:11">
      <c r="C6" s="195"/>
      <c r="D6" s="195"/>
      <c r="E6" s="194" t="s">
        <v>265</v>
      </c>
      <c r="F6" s="194"/>
      <c r="G6" s="194"/>
      <c r="H6" s="194"/>
      <c r="I6" s="194"/>
      <c r="J6" s="194"/>
      <c r="K6" s="194"/>
    </row>
    <row r="7" spans="1:11">
      <c r="C7" s="194" t="s">
        <v>270</v>
      </c>
      <c r="D7" s="194"/>
      <c r="E7" s="194"/>
      <c r="F7" s="194"/>
      <c r="G7" s="194"/>
      <c r="H7" s="194"/>
      <c r="I7" s="194"/>
      <c r="J7" s="194"/>
      <c r="K7" s="194"/>
    </row>
    <row r="8" spans="1:11" ht="29.25" customHeight="1">
      <c r="C8" s="195"/>
      <c r="D8" s="195"/>
      <c r="E8" s="195"/>
      <c r="F8" s="195"/>
      <c r="G8" s="194" t="s">
        <v>266</v>
      </c>
      <c r="H8" s="194"/>
      <c r="I8" s="194"/>
      <c r="J8" s="194"/>
      <c r="K8" s="194"/>
    </row>
    <row r="9" spans="1:11" ht="29.25" customHeight="1">
      <c r="C9" s="195"/>
      <c r="D9" s="195"/>
      <c r="E9" s="195"/>
      <c r="F9" s="195"/>
      <c r="G9" s="195"/>
      <c r="H9" s="194" t="s">
        <v>273</v>
      </c>
      <c r="I9" s="194"/>
      <c r="J9" s="194"/>
      <c r="K9" s="194"/>
    </row>
    <row r="10" spans="1:11" ht="29.25" customHeight="1">
      <c r="C10" s="195"/>
      <c r="D10" s="195"/>
      <c r="E10" s="195"/>
      <c r="F10" s="195"/>
      <c r="G10" s="195"/>
      <c r="H10" s="194" t="s">
        <v>285</v>
      </c>
      <c r="I10" s="194"/>
      <c r="J10" s="194"/>
      <c r="K10" s="194"/>
    </row>
    <row r="11" spans="1:11" ht="29.25" customHeight="1">
      <c r="C11" s="195"/>
      <c r="D11" s="195"/>
      <c r="E11" s="195"/>
      <c r="F11" s="195"/>
      <c r="G11" s="195"/>
      <c r="H11" s="195"/>
      <c r="I11" s="195"/>
      <c r="J11" s="195"/>
      <c r="K11" s="195"/>
    </row>
    <row r="12" spans="1:11" ht="25.5" customHeight="1">
      <c r="A12" s="176" t="s">
        <v>17</v>
      </c>
      <c r="B12" s="176"/>
      <c r="C12" s="176"/>
      <c r="D12" s="176"/>
      <c r="E12" s="176"/>
      <c r="F12" s="176"/>
      <c r="G12" s="176"/>
      <c r="H12" s="176"/>
      <c r="I12" s="176"/>
      <c r="J12" s="176"/>
      <c r="K12" s="176"/>
    </row>
    <row r="13" spans="1:11" ht="27.6" customHeight="1">
      <c r="A13" s="176" t="s">
        <v>246</v>
      </c>
      <c r="B13" s="176"/>
      <c r="C13" s="176"/>
      <c r="D13" s="176"/>
      <c r="E13" s="176"/>
      <c r="F13" s="176"/>
      <c r="G13" s="176"/>
      <c r="H13" s="176"/>
      <c r="I13" s="176"/>
      <c r="J13" s="176"/>
      <c r="K13" s="176"/>
    </row>
    <row r="14" spans="1:11" ht="15.95" customHeight="1">
      <c r="C14" s="43"/>
      <c r="D14" s="43"/>
      <c r="E14" s="43"/>
      <c r="F14" s="43"/>
      <c r="G14" s="43"/>
      <c r="H14" s="43"/>
      <c r="I14" s="107"/>
      <c r="J14" s="107"/>
      <c r="K14" s="108"/>
    </row>
    <row r="15" spans="1:11" ht="13.7" customHeight="1" thickBot="1"/>
    <row r="16" spans="1:11" ht="68.25" customHeight="1">
      <c r="A16" s="177" t="s">
        <v>18</v>
      </c>
      <c r="B16" s="178"/>
      <c r="C16" s="35" t="s">
        <v>100</v>
      </c>
      <c r="D16" s="36" t="s">
        <v>19</v>
      </c>
      <c r="E16" s="37" t="s">
        <v>20</v>
      </c>
      <c r="F16" s="37" t="s">
        <v>21</v>
      </c>
      <c r="G16" s="37" t="s">
        <v>22</v>
      </c>
      <c r="H16" s="37" t="s">
        <v>23</v>
      </c>
      <c r="I16" s="109" t="s">
        <v>165</v>
      </c>
      <c r="J16" s="109" t="s">
        <v>268</v>
      </c>
      <c r="K16" s="110" t="s">
        <v>269</v>
      </c>
    </row>
    <row r="17" spans="1:11" ht="21.4" customHeight="1" thickBot="1">
      <c r="A17" s="191">
        <v>1</v>
      </c>
      <c r="B17" s="192"/>
      <c r="C17" s="51">
        <v>2</v>
      </c>
      <c r="D17" s="52" t="s">
        <v>24</v>
      </c>
      <c r="E17" s="53" t="s">
        <v>25</v>
      </c>
      <c r="F17" s="53" t="s">
        <v>26</v>
      </c>
      <c r="G17" s="53" t="s">
        <v>27</v>
      </c>
      <c r="H17" s="53" t="s">
        <v>28</v>
      </c>
      <c r="I17" s="111" t="s">
        <v>29</v>
      </c>
      <c r="J17" s="111" t="s">
        <v>166</v>
      </c>
      <c r="K17" s="112" t="s">
        <v>133</v>
      </c>
    </row>
    <row r="18" spans="1:11" ht="42" thickTop="1" thickBot="1">
      <c r="A18" s="179" t="s">
        <v>30</v>
      </c>
      <c r="B18" s="180"/>
      <c r="C18" s="54" t="s">
        <v>31</v>
      </c>
      <c r="D18" s="26" t="s">
        <v>97</v>
      </c>
      <c r="E18" s="26"/>
      <c r="F18" s="26" t="s">
        <v>32</v>
      </c>
      <c r="G18" s="26" t="s">
        <v>32</v>
      </c>
      <c r="H18" s="26" t="s">
        <v>32</v>
      </c>
      <c r="I18" s="114">
        <f>I19+I63+I70+I134+I196+I217+I223+I87+I189+I230</f>
        <v>110013.29999999999</v>
      </c>
      <c r="J18" s="114">
        <f>J19+J63+J70+J134+J196+J217+J223+J87+J189+J230</f>
        <v>58318.400000000001</v>
      </c>
      <c r="K18" s="114">
        <f>K19+K63+K70+K134+K196+K217+K223+K87+K189+K230</f>
        <v>64651.7</v>
      </c>
    </row>
    <row r="19" spans="1:11">
      <c r="A19" s="55"/>
      <c r="B19" s="56"/>
      <c r="C19" s="57" t="s">
        <v>33</v>
      </c>
      <c r="D19" s="14" t="s">
        <v>97</v>
      </c>
      <c r="E19" s="14" t="s">
        <v>113</v>
      </c>
      <c r="F19" s="14"/>
      <c r="G19" s="14" t="s">
        <v>32</v>
      </c>
      <c r="H19" s="14" t="s">
        <v>32</v>
      </c>
      <c r="I19" s="115">
        <f>I20+I36+I41+I46</f>
        <v>17959.600000000002</v>
      </c>
      <c r="J19" s="115">
        <f t="shared" ref="J19:K19" si="0">J20+J36+J41+J46</f>
        <v>15016.4</v>
      </c>
      <c r="K19" s="115">
        <f t="shared" si="0"/>
        <v>15038.1</v>
      </c>
    </row>
    <row r="20" spans="1:11" ht="60.75">
      <c r="A20" s="55"/>
      <c r="B20" s="56"/>
      <c r="C20" s="58" t="s">
        <v>34</v>
      </c>
      <c r="D20" s="18" t="s">
        <v>97</v>
      </c>
      <c r="E20" s="14" t="s">
        <v>113</v>
      </c>
      <c r="F20" s="14" t="s">
        <v>101</v>
      </c>
      <c r="G20" s="14"/>
      <c r="H20" s="14"/>
      <c r="I20" s="116">
        <f>I21+I32</f>
        <v>13903.800000000001</v>
      </c>
      <c r="J20" s="116">
        <f t="shared" ref="J20:K20" si="1">J21+J32</f>
        <v>14496.4</v>
      </c>
      <c r="K20" s="116">
        <f t="shared" si="1"/>
        <v>14518.1</v>
      </c>
    </row>
    <row r="21" spans="1:11" ht="28.15" customHeight="1">
      <c r="A21" s="55"/>
      <c r="B21" s="56"/>
      <c r="C21" s="59" t="s">
        <v>35</v>
      </c>
      <c r="D21" s="18" t="s">
        <v>97</v>
      </c>
      <c r="E21" s="18" t="s">
        <v>113</v>
      </c>
      <c r="F21" s="18" t="s">
        <v>101</v>
      </c>
      <c r="G21" s="18" t="s">
        <v>39</v>
      </c>
      <c r="H21" s="18" t="s">
        <v>32</v>
      </c>
      <c r="I21" s="117">
        <f>I22+I26+I29</f>
        <v>13903.800000000001</v>
      </c>
      <c r="J21" s="117">
        <f t="shared" ref="J21:K21" si="2">J22+J26+J29</f>
        <v>14496.4</v>
      </c>
      <c r="K21" s="117">
        <f t="shared" si="2"/>
        <v>14518.1</v>
      </c>
    </row>
    <row r="22" spans="1:11" ht="47.45" customHeight="1">
      <c r="A22" s="55"/>
      <c r="B22" s="56"/>
      <c r="C22" s="59" t="s">
        <v>36</v>
      </c>
      <c r="D22" s="27" t="s">
        <v>97</v>
      </c>
      <c r="E22" s="18" t="s">
        <v>113</v>
      </c>
      <c r="F22" s="18" t="s">
        <v>101</v>
      </c>
      <c r="G22" s="18" t="s">
        <v>40</v>
      </c>
      <c r="H22" s="18"/>
      <c r="I22" s="117">
        <f>I23</f>
        <v>12425.6</v>
      </c>
      <c r="J22" s="117">
        <f t="shared" ref="J22:K22" si="3">J23</f>
        <v>12918.9</v>
      </c>
      <c r="K22" s="117">
        <f t="shared" si="3"/>
        <v>12940.6</v>
      </c>
    </row>
    <row r="23" spans="1:11">
      <c r="A23" s="55"/>
      <c r="B23" s="56"/>
      <c r="C23" s="60" t="s">
        <v>179</v>
      </c>
      <c r="D23" s="7" t="s">
        <v>97</v>
      </c>
      <c r="E23" s="3" t="s">
        <v>113</v>
      </c>
      <c r="F23" s="3" t="s">
        <v>101</v>
      </c>
      <c r="G23" s="3" t="s">
        <v>178</v>
      </c>
      <c r="H23" s="3"/>
      <c r="I23" s="118">
        <f>I24+I25</f>
        <v>12425.6</v>
      </c>
      <c r="J23" s="118">
        <f t="shared" ref="J23:K23" si="4">J24+J25</f>
        <v>12918.9</v>
      </c>
      <c r="K23" s="118">
        <f t="shared" si="4"/>
        <v>12940.6</v>
      </c>
    </row>
    <row r="24" spans="1:11" ht="65.25" customHeight="1">
      <c r="A24" s="55"/>
      <c r="B24" s="56"/>
      <c r="C24" s="113" t="s">
        <v>144</v>
      </c>
      <c r="D24" s="13" t="s">
        <v>97</v>
      </c>
      <c r="E24" s="13" t="s">
        <v>113</v>
      </c>
      <c r="F24" s="13" t="s">
        <v>101</v>
      </c>
      <c r="G24" s="13" t="s">
        <v>178</v>
      </c>
      <c r="H24" s="13" t="s">
        <v>1</v>
      </c>
      <c r="I24" s="119">
        <v>10909.9</v>
      </c>
      <c r="J24" s="119">
        <v>11631.5</v>
      </c>
      <c r="K24" s="119">
        <v>11631.5</v>
      </c>
    </row>
    <row r="25" spans="1:11" ht="50.25" customHeight="1">
      <c r="A25" s="55"/>
      <c r="B25" s="56"/>
      <c r="C25" s="72" t="s">
        <v>145</v>
      </c>
      <c r="D25" s="5" t="s">
        <v>97</v>
      </c>
      <c r="E25" s="5" t="s">
        <v>113</v>
      </c>
      <c r="F25" s="5" t="s">
        <v>101</v>
      </c>
      <c r="G25" s="5" t="s">
        <v>178</v>
      </c>
      <c r="H25" s="5" t="s">
        <v>146</v>
      </c>
      <c r="I25" s="120">
        <f>1271.2-0.1+244.6</f>
        <v>1515.7</v>
      </c>
      <c r="J25" s="120">
        <v>1287.4000000000001</v>
      </c>
      <c r="K25" s="120">
        <v>1309.0999999999999</v>
      </c>
    </row>
    <row r="26" spans="1:11">
      <c r="A26" s="55"/>
      <c r="B26" s="56"/>
      <c r="C26" s="59" t="s">
        <v>37</v>
      </c>
      <c r="D26" s="23" t="s">
        <v>97</v>
      </c>
      <c r="E26" s="18" t="s">
        <v>113</v>
      </c>
      <c r="F26" s="18" t="s">
        <v>101</v>
      </c>
      <c r="G26" s="18" t="s">
        <v>41</v>
      </c>
      <c r="H26" s="18"/>
      <c r="I26" s="121">
        <f t="shared" ref="I26:K27" si="5">I27</f>
        <v>1474.7</v>
      </c>
      <c r="J26" s="121">
        <f t="shared" si="5"/>
        <v>1574</v>
      </c>
      <c r="K26" s="121">
        <f t="shared" si="5"/>
        <v>1574</v>
      </c>
    </row>
    <row r="27" spans="1:11">
      <c r="A27" s="55"/>
      <c r="B27" s="56"/>
      <c r="C27" s="60" t="s">
        <v>179</v>
      </c>
      <c r="D27" s="8" t="s">
        <v>97</v>
      </c>
      <c r="E27" s="3" t="s">
        <v>113</v>
      </c>
      <c r="F27" s="3" t="s">
        <v>101</v>
      </c>
      <c r="G27" s="3" t="s">
        <v>180</v>
      </c>
      <c r="H27" s="3"/>
      <c r="I27" s="122">
        <f t="shared" si="5"/>
        <v>1474.7</v>
      </c>
      <c r="J27" s="122">
        <f t="shared" si="5"/>
        <v>1574</v>
      </c>
      <c r="K27" s="122">
        <f t="shared" si="5"/>
        <v>1574</v>
      </c>
    </row>
    <row r="28" spans="1:11" ht="60.75">
      <c r="A28" s="55"/>
      <c r="B28" s="56"/>
      <c r="C28" s="61" t="s">
        <v>144</v>
      </c>
      <c r="D28" s="4" t="s">
        <v>97</v>
      </c>
      <c r="E28" s="5" t="s">
        <v>113</v>
      </c>
      <c r="F28" s="5" t="s">
        <v>101</v>
      </c>
      <c r="G28" s="5" t="s">
        <v>180</v>
      </c>
      <c r="H28" s="5" t="s">
        <v>1</v>
      </c>
      <c r="I28" s="120">
        <v>1474.7</v>
      </c>
      <c r="J28" s="120">
        <v>1574</v>
      </c>
      <c r="K28" s="120">
        <v>1574</v>
      </c>
    </row>
    <row r="29" spans="1:11" ht="40.5">
      <c r="A29" s="55"/>
      <c r="B29" s="56"/>
      <c r="C29" s="65" t="s">
        <v>121</v>
      </c>
      <c r="D29" s="22" t="s">
        <v>97</v>
      </c>
      <c r="E29" s="29" t="s">
        <v>113</v>
      </c>
      <c r="F29" s="30" t="s">
        <v>101</v>
      </c>
      <c r="G29" s="30" t="s">
        <v>42</v>
      </c>
      <c r="H29" s="16"/>
      <c r="I29" s="116">
        <f t="shared" ref="I29:K30" si="6">I30</f>
        <v>3.5</v>
      </c>
      <c r="J29" s="116">
        <f t="shared" si="6"/>
        <v>3.5</v>
      </c>
      <c r="K29" s="116">
        <f t="shared" si="6"/>
        <v>3.5</v>
      </c>
    </row>
    <row r="30" spans="1:11">
      <c r="A30" s="55"/>
      <c r="B30" s="56"/>
      <c r="C30" s="66" t="s">
        <v>247</v>
      </c>
      <c r="D30" s="8" t="s">
        <v>97</v>
      </c>
      <c r="E30" s="6" t="s">
        <v>113</v>
      </c>
      <c r="F30" s="3" t="s">
        <v>101</v>
      </c>
      <c r="G30" s="3" t="s">
        <v>43</v>
      </c>
      <c r="H30" s="49"/>
      <c r="I30" s="118">
        <f t="shared" si="6"/>
        <v>3.5</v>
      </c>
      <c r="J30" s="118">
        <f t="shared" si="6"/>
        <v>3.5</v>
      </c>
      <c r="K30" s="118">
        <f t="shared" si="6"/>
        <v>3.5</v>
      </c>
    </row>
    <row r="31" spans="1:11">
      <c r="A31" s="55"/>
      <c r="B31" s="56"/>
      <c r="C31" s="67" t="s">
        <v>145</v>
      </c>
      <c r="D31" s="4" t="s">
        <v>97</v>
      </c>
      <c r="E31" s="5" t="s">
        <v>113</v>
      </c>
      <c r="F31" s="5" t="s">
        <v>101</v>
      </c>
      <c r="G31" s="5" t="s">
        <v>43</v>
      </c>
      <c r="H31" s="5" t="s">
        <v>146</v>
      </c>
      <c r="I31" s="120">
        <v>3.5</v>
      </c>
      <c r="J31" s="120">
        <v>3.5</v>
      </c>
      <c r="K31" s="120">
        <v>3.5</v>
      </c>
    </row>
    <row r="32" spans="1:11">
      <c r="A32" s="55"/>
      <c r="B32" s="56"/>
      <c r="C32" s="62" t="s">
        <v>38</v>
      </c>
      <c r="D32" s="8" t="s">
        <v>97</v>
      </c>
      <c r="E32" s="6" t="s">
        <v>113</v>
      </c>
      <c r="F32" s="3" t="s">
        <v>101</v>
      </c>
      <c r="G32" s="3" t="s">
        <v>46</v>
      </c>
      <c r="H32" s="68"/>
      <c r="I32" s="117">
        <f t="shared" ref="I32:K34" si="7">I33</f>
        <v>0</v>
      </c>
      <c r="J32" s="117">
        <f t="shared" si="7"/>
        <v>0</v>
      </c>
      <c r="K32" s="117">
        <f t="shared" si="7"/>
        <v>0</v>
      </c>
    </row>
    <row r="33" spans="1:11">
      <c r="A33" s="55"/>
      <c r="B33" s="56"/>
      <c r="C33" s="59" t="s">
        <v>0</v>
      </c>
      <c r="D33" s="8" t="s">
        <v>97</v>
      </c>
      <c r="E33" s="17" t="s">
        <v>113</v>
      </c>
      <c r="F33" s="18" t="s">
        <v>101</v>
      </c>
      <c r="G33" s="18" t="s">
        <v>45</v>
      </c>
      <c r="H33" s="19"/>
      <c r="I33" s="117">
        <f t="shared" si="7"/>
        <v>0</v>
      </c>
      <c r="J33" s="117">
        <f t="shared" si="7"/>
        <v>0</v>
      </c>
      <c r="K33" s="117">
        <f t="shared" si="7"/>
        <v>0</v>
      </c>
    </row>
    <row r="34" spans="1:11" ht="40.5">
      <c r="A34" s="55"/>
      <c r="B34" s="56"/>
      <c r="C34" s="69" t="s">
        <v>167</v>
      </c>
      <c r="D34" s="3" t="s">
        <v>97</v>
      </c>
      <c r="E34" s="3" t="s">
        <v>113</v>
      </c>
      <c r="F34" s="3" t="s">
        <v>101</v>
      </c>
      <c r="G34" s="3" t="s">
        <v>160</v>
      </c>
      <c r="H34" s="3"/>
      <c r="I34" s="118">
        <f t="shared" si="7"/>
        <v>0</v>
      </c>
      <c r="J34" s="118">
        <f t="shared" si="7"/>
        <v>0</v>
      </c>
      <c r="K34" s="118">
        <f t="shared" si="7"/>
        <v>0</v>
      </c>
    </row>
    <row r="35" spans="1:11">
      <c r="A35" s="55"/>
      <c r="B35" s="56"/>
      <c r="C35" s="70" t="s">
        <v>149</v>
      </c>
      <c r="D35" s="5" t="s">
        <v>97</v>
      </c>
      <c r="E35" s="5" t="s">
        <v>113</v>
      </c>
      <c r="F35" s="5" t="s">
        <v>101</v>
      </c>
      <c r="G35" s="5" t="s">
        <v>160</v>
      </c>
      <c r="H35" s="5" t="s">
        <v>150</v>
      </c>
      <c r="I35" s="120">
        <v>0</v>
      </c>
      <c r="J35" s="120">
        <v>0</v>
      </c>
      <c r="K35" s="120">
        <v>0</v>
      </c>
    </row>
    <row r="36" spans="1:11" ht="40.5">
      <c r="A36" s="55"/>
      <c r="B36" s="56"/>
      <c r="C36" s="71" t="s">
        <v>122</v>
      </c>
      <c r="D36" s="8" t="s">
        <v>97</v>
      </c>
      <c r="E36" s="18" t="s">
        <v>113</v>
      </c>
      <c r="F36" s="18" t="s">
        <v>123</v>
      </c>
      <c r="G36" s="18"/>
      <c r="H36" s="18"/>
      <c r="I36" s="117">
        <f t="shared" ref="I36:K39" si="8">I37</f>
        <v>238.2</v>
      </c>
      <c r="J36" s="117">
        <f t="shared" si="8"/>
        <v>0</v>
      </c>
      <c r="K36" s="117">
        <f t="shared" si="8"/>
        <v>0</v>
      </c>
    </row>
    <row r="37" spans="1:11">
      <c r="A37" s="55"/>
      <c r="B37" s="56"/>
      <c r="C37" s="62" t="s">
        <v>38</v>
      </c>
      <c r="D37" s="8" t="s">
        <v>97</v>
      </c>
      <c r="E37" s="6" t="s">
        <v>113</v>
      </c>
      <c r="F37" s="3" t="s">
        <v>123</v>
      </c>
      <c r="G37" s="3" t="s">
        <v>46</v>
      </c>
      <c r="H37" s="68"/>
      <c r="I37" s="117">
        <f t="shared" si="8"/>
        <v>238.2</v>
      </c>
      <c r="J37" s="117">
        <f t="shared" si="8"/>
        <v>0</v>
      </c>
      <c r="K37" s="117">
        <f t="shared" si="8"/>
        <v>0</v>
      </c>
    </row>
    <row r="38" spans="1:11">
      <c r="A38" s="55"/>
      <c r="B38" s="56"/>
      <c r="C38" s="59" t="s">
        <v>0</v>
      </c>
      <c r="D38" s="8" t="s">
        <v>97</v>
      </c>
      <c r="E38" s="17" t="s">
        <v>113</v>
      </c>
      <c r="F38" s="18" t="s">
        <v>123</v>
      </c>
      <c r="G38" s="18" t="s">
        <v>45</v>
      </c>
      <c r="H38" s="19"/>
      <c r="I38" s="117">
        <f t="shared" si="8"/>
        <v>238.2</v>
      </c>
      <c r="J38" s="117">
        <f t="shared" si="8"/>
        <v>0</v>
      </c>
      <c r="K38" s="117">
        <f t="shared" si="8"/>
        <v>0</v>
      </c>
    </row>
    <row r="39" spans="1:11" ht="40.5">
      <c r="A39" s="55"/>
      <c r="B39" s="56"/>
      <c r="C39" s="60" t="s">
        <v>124</v>
      </c>
      <c r="D39" s="8" t="s">
        <v>97</v>
      </c>
      <c r="E39" s="3" t="s">
        <v>113</v>
      </c>
      <c r="F39" s="3" t="s">
        <v>123</v>
      </c>
      <c r="G39" s="3" t="s">
        <v>47</v>
      </c>
      <c r="H39" s="3"/>
      <c r="I39" s="118">
        <f t="shared" si="8"/>
        <v>238.2</v>
      </c>
      <c r="J39" s="118">
        <f t="shared" si="8"/>
        <v>0</v>
      </c>
      <c r="K39" s="118">
        <f t="shared" si="8"/>
        <v>0</v>
      </c>
    </row>
    <row r="40" spans="1:11">
      <c r="A40" s="55"/>
      <c r="B40" s="56"/>
      <c r="C40" s="61" t="s">
        <v>149</v>
      </c>
      <c r="D40" s="4" t="s">
        <v>97</v>
      </c>
      <c r="E40" s="5" t="s">
        <v>113</v>
      </c>
      <c r="F40" s="5" t="s">
        <v>123</v>
      </c>
      <c r="G40" s="5" t="s">
        <v>47</v>
      </c>
      <c r="H40" s="5" t="s">
        <v>150</v>
      </c>
      <c r="I40" s="120">
        <v>238.2</v>
      </c>
      <c r="J40" s="120">
        <v>0</v>
      </c>
      <c r="K40" s="120">
        <v>0</v>
      </c>
    </row>
    <row r="41" spans="1:11">
      <c r="A41" s="55"/>
      <c r="B41" s="56"/>
      <c r="C41" s="59" t="s">
        <v>71</v>
      </c>
      <c r="D41" s="18" t="s">
        <v>97</v>
      </c>
      <c r="E41" s="18" t="s">
        <v>113</v>
      </c>
      <c r="F41" s="18" t="s">
        <v>126</v>
      </c>
      <c r="G41" s="18"/>
      <c r="H41" s="18"/>
      <c r="I41" s="117">
        <f t="shared" ref="I41:K44" si="9">I42</f>
        <v>250</v>
      </c>
      <c r="J41" s="117">
        <f t="shared" si="9"/>
        <v>100</v>
      </c>
      <c r="K41" s="117">
        <f t="shared" si="9"/>
        <v>100</v>
      </c>
    </row>
    <row r="42" spans="1:11">
      <c r="A42" s="55"/>
      <c r="B42" s="56"/>
      <c r="C42" s="62" t="s">
        <v>38</v>
      </c>
      <c r="D42" s="18" t="s">
        <v>97</v>
      </c>
      <c r="E42" s="18" t="s">
        <v>113</v>
      </c>
      <c r="F42" s="18" t="s">
        <v>126</v>
      </c>
      <c r="G42" s="18" t="s">
        <v>44</v>
      </c>
      <c r="H42" s="18"/>
      <c r="I42" s="117">
        <f t="shared" si="9"/>
        <v>250</v>
      </c>
      <c r="J42" s="117">
        <f t="shared" si="9"/>
        <v>100</v>
      </c>
      <c r="K42" s="117">
        <f t="shared" si="9"/>
        <v>100</v>
      </c>
    </row>
    <row r="43" spans="1:11">
      <c r="A43" s="55"/>
      <c r="B43" s="56"/>
      <c r="C43" s="59" t="s">
        <v>0</v>
      </c>
      <c r="D43" s="28" t="s">
        <v>97</v>
      </c>
      <c r="E43" s="18" t="s">
        <v>113</v>
      </c>
      <c r="F43" s="18" t="s">
        <v>126</v>
      </c>
      <c r="G43" s="18" t="s">
        <v>45</v>
      </c>
      <c r="H43" s="18" t="s">
        <v>32</v>
      </c>
      <c r="I43" s="117">
        <f t="shared" si="9"/>
        <v>250</v>
      </c>
      <c r="J43" s="117">
        <f t="shared" si="9"/>
        <v>100</v>
      </c>
      <c r="K43" s="117">
        <f t="shared" si="9"/>
        <v>100</v>
      </c>
    </row>
    <row r="44" spans="1:11">
      <c r="A44" s="55"/>
      <c r="B44" s="56"/>
      <c r="C44" s="60" t="s">
        <v>48</v>
      </c>
      <c r="D44" s="8" t="s">
        <v>97</v>
      </c>
      <c r="E44" s="3" t="s">
        <v>113</v>
      </c>
      <c r="F44" s="3" t="s">
        <v>126</v>
      </c>
      <c r="G44" s="3" t="s">
        <v>49</v>
      </c>
      <c r="H44" s="3"/>
      <c r="I44" s="118">
        <f t="shared" si="9"/>
        <v>250</v>
      </c>
      <c r="J44" s="118">
        <f t="shared" si="9"/>
        <v>100</v>
      </c>
      <c r="K44" s="118">
        <f t="shared" si="9"/>
        <v>100</v>
      </c>
    </row>
    <row r="45" spans="1:11">
      <c r="A45" s="55"/>
      <c r="B45" s="56"/>
      <c r="C45" s="61" t="s">
        <v>147</v>
      </c>
      <c r="D45" s="4" t="s">
        <v>97</v>
      </c>
      <c r="E45" s="5" t="s">
        <v>113</v>
      </c>
      <c r="F45" s="5" t="s">
        <v>126</v>
      </c>
      <c r="G45" s="5" t="s">
        <v>49</v>
      </c>
      <c r="H45" s="5" t="s">
        <v>148</v>
      </c>
      <c r="I45" s="120">
        <v>250</v>
      </c>
      <c r="J45" s="120">
        <v>100</v>
      </c>
      <c r="K45" s="120">
        <v>100</v>
      </c>
    </row>
    <row r="46" spans="1:11">
      <c r="A46" s="55"/>
      <c r="B46" s="56"/>
      <c r="C46" s="59" t="s">
        <v>72</v>
      </c>
      <c r="D46" s="18" t="s">
        <v>97</v>
      </c>
      <c r="E46" s="18" t="s">
        <v>113</v>
      </c>
      <c r="F46" s="18" t="s">
        <v>116</v>
      </c>
      <c r="G46" s="18"/>
      <c r="H46" s="18"/>
      <c r="I46" s="117">
        <f t="shared" ref="I46:K47" si="10">I47</f>
        <v>3567.6</v>
      </c>
      <c r="J46" s="117">
        <f t="shared" si="10"/>
        <v>420</v>
      </c>
      <c r="K46" s="117">
        <f t="shared" si="10"/>
        <v>420</v>
      </c>
    </row>
    <row r="47" spans="1:11" ht="19.899999999999999" customHeight="1">
      <c r="A47" s="55"/>
      <c r="B47" s="56"/>
      <c r="C47" s="62" t="s">
        <v>38</v>
      </c>
      <c r="D47" s="18" t="s">
        <v>97</v>
      </c>
      <c r="E47" s="18" t="s">
        <v>113</v>
      </c>
      <c r="F47" s="18" t="s">
        <v>116</v>
      </c>
      <c r="G47" s="18" t="s">
        <v>44</v>
      </c>
      <c r="H47" s="18"/>
      <c r="I47" s="123">
        <f t="shared" si="10"/>
        <v>3567.6</v>
      </c>
      <c r="J47" s="123">
        <f t="shared" si="10"/>
        <v>420</v>
      </c>
      <c r="K47" s="123">
        <f t="shared" si="10"/>
        <v>420</v>
      </c>
    </row>
    <row r="48" spans="1:11" ht="25.15" customHeight="1">
      <c r="A48" s="55"/>
      <c r="B48" s="56"/>
      <c r="C48" s="59" t="s">
        <v>0</v>
      </c>
      <c r="D48" s="18" t="s">
        <v>97</v>
      </c>
      <c r="E48" s="18" t="s">
        <v>113</v>
      </c>
      <c r="F48" s="18" t="s">
        <v>116</v>
      </c>
      <c r="G48" s="18" t="s">
        <v>45</v>
      </c>
      <c r="H48" s="18"/>
      <c r="I48" s="123">
        <f>I49+I51+I53+I57+I59+I55+I61</f>
        <v>3567.6</v>
      </c>
      <c r="J48" s="123">
        <f t="shared" ref="J48:K48" si="11">J49+J51+J53+J57+J59+J55</f>
        <v>420</v>
      </c>
      <c r="K48" s="123">
        <f t="shared" si="11"/>
        <v>420</v>
      </c>
    </row>
    <row r="49" spans="1:11" ht="41.25" customHeight="1">
      <c r="A49" s="55"/>
      <c r="B49" s="56"/>
      <c r="C49" s="60" t="s">
        <v>50</v>
      </c>
      <c r="D49" s="28" t="s">
        <v>97</v>
      </c>
      <c r="E49" s="3" t="s">
        <v>113</v>
      </c>
      <c r="F49" s="3" t="s">
        <v>116</v>
      </c>
      <c r="G49" s="3" t="s">
        <v>51</v>
      </c>
      <c r="H49" s="49"/>
      <c r="I49" s="124">
        <f>I50</f>
        <v>11.5</v>
      </c>
      <c r="J49" s="124">
        <f t="shared" ref="J49:K49" si="12">J50</f>
        <v>0</v>
      </c>
      <c r="K49" s="124">
        <f t="shared" si="12"/>
        <v>0</v>
      </c>
    </row>
    <row r="50" spans="1:11" ht="30" customHeight="1">
      <c r="A50" s="55"/>
      <c r="B50" s="56"/>
      <c r="C50" s="67" t="s">
        <v>151</v>
      </c>
      <c r="D50" s="5" t="s">
        <v>97</v>
      </c>
      <c r="E50" s="5" t="s">
        <v>113</v>
      </c>
      <c r="F50" s="5" t="s">
        <v>116</v>
      </c>
      <c r="G50" s="5" t="s">
        <v>51</v>
      </c>
      <c r="H50" s="5" t="s">
        <v>152</v>
      </c>
      <c r="I50" s="120">
        <v>11.5</v>
      </c>
      <c r="J50" s="120">
        <v>0</v>
      </c>
      <c r="K50" s="120">
        <v>0</v>
      </c>
    </row>
    <row r="51" spans="1:11">
      <c r="A51" s="55"/>
      <c r="B51" s="56"/>
      <c r="C51" s="73" t="s">
        <v>52</v>
      </c>
      <c r="D51" s="27" t="s">
        <v>97</v>
      </c>
      <c r="E51" s="27" t="s">
        <v>113</v>
      </c>
      <c r="F51" s="27" t="s">
        <v>116</v>
      </c>
      <c r="G51" s="27" t="s">
        <v>53</v>
      </c>
      <c r="H51" s="27"/>
      <c r="I51" s="126">
        <f>I52</f>
        <v>130</v>
      </c>
      <c r="J51" s="126">
        <f t="shared" ref="J51:K51" si="13">J52</f>
        <v>130</v>
      </c>
      <c r="K51" s="126">
        <f t="shared" si="13"/>
        <v>130</v>
      </c>
    </row>
    <row r="52" spans="1:11">
      <c r="A52" s="55"/>
      <c r="B52" s="56"/>
      <c r="C52" s="64" t="s">
        <v>145</v>
      </c>
      <c r="D52" s="13" t="s">
        <v>97</v>
      </c>
      <c r="E52" s="13" t="s">
        <v>113</v>
      </c>
      <c r="F52" s="13" t="s">
        <v>116</v>
      </c>
      <c r="G52" s="13" t="s">
        <v>53</v>
      </c>
      <c r="H52" s="13" t="s">
        <v>146</v>
      </c>
      <c r="I52" s="119">
        <v>130</v>
      </c>
      <c r="J52" s="119">
        <v>130</v>
      </c>
      <c r="K52" s="119">
        <v>130</v>
      </c>
    </row>
    <row r="53" spans="1:11" ht="40.5">
      <c r="A53" s="55"/>
      <c r="B53" s="56"/>
      <c r="C53" s="60" t="s">
        <v>127</v>
      </c>
      <c r="D53" s="3" t="s">
        <v>97</v>
      </c>
      <c r="E53" s="3" t="s">
        <v>113</v>
      </c>
      <c r="F53" s="3" t="s">
        <v>116</v>
      </c>
      <c r="G53" s="3" t="s">
        <v>119</v>
      </c>
      <c r="H53" s="3"/>
      <c r="I53" s="118">
        <f>I54</f>
        <v>100</v>
      </c>
      <c r="J53" s="118">
        <f t="shared" ref="J53:K53" si="14">J54</f>
        <v>100</v>
      </c>
      <c r="K53" s="118">
        <f t="shared" si="14"/>
        <v>100</v>
      </c>
    </row>
    <row r="54" spans="1:11">
      <c r="A54" s="55"/>
      <c r="B54" s="56"/>
      <c r="C54" s="67" t="s">
        <v>145</v>
      </c>
      <c r="D54" s="4" t="s">
        <v>97</v>
      </c>
      <c r="E54" s="5" t="s">
        <v>113</v>
      </c>
      <c r="F54" s="5" t="s">
        <v>116</v>
      </c>
      <c r="G54" s="5" t="s">
        <v>119</v>
      </c>
      <c r="H54" s="5" t="s">
        <v>146</v>
      </c>
      <c r="I54" s="120">
        <v>100</v>
      </c>
      <c r="J54" s="120">
        <v>100</v>
      </c>
      <c r="K54" s="120">
        <v>100</v>
      </c>
    </row>
    <row r="55" spans="1:11" ht="60.75">
      <c r="A55" s="55"/>
      <c r="B55" s="56"/>
      <c r="C55" s="74" t="s">
        <v>153</v>
      </c>
      <c r="D55" s="11" t="s">
        <v>97</v>
      </c>
      <c r="E55" s="44" t="s">
        <v>113</v>
      </c>
      <c r="F55" s="44" t="s">
        <v>116</v>
      </c>
      <c r="G55" s="44" t="s">
        <v>54</v>
      </c>
      <c r="H55" s="75"/>
      <c r="I55" s="127">
        <f>I56</f>
        <v>2977.6</v>
      </c>
      <c r="J55" s="127">
        <f t="shared" ref="J55:K55" si="15">J56</f>
        <v>110</v>
      </c>
      <c r="K55" s="127">
        <f t="shared" si="15"/>
        <v>110</v>
      </c>
    </row>
    <row r="56" spans="1:11">
      <c r="A56" s="55"/>
      <c r="B56" s="56"/>
      <c r="C56" s="64" t="s">
        <v>145</v>
      </c>
      <c r="D56" s="13" t="s">
        <v>97</v>
      </c>
      <c r="E56" s="13" t="s">
        <v>113</v>
      </c>
      <c r="F56" s="13" t="s">
        <v>116</v>
      </c>
      <c r="G56" s="13" t="s">
        <v>54</v>
      </c>
      <c r="H56" s="13" t="s">
        <v>146</v>
      </c>
      <c r="I56" s="119">
        <f>138+1700+1087.5+52.1</f>
        <v>2977.6</v>
      </c>
      <c r="J56" s="119">
        <v>110</v>
      </c>
      <c r="K56" s="119">
        <v>110</v>
      </c>
    </row>
    <row r="57" spans="1:11" ht="52.5" customHeight="1">
      <c r="A57" s="55"/>
      <c r="B57" s="56"/>
      <c r="C57" s="60" t="s">
        <v>128</v>
      </c>
      <c r="D57" s="3" t="s">
        <v>97</v>
      </c>
      <c r="E57" s="6" t="s">
        <v>113</v>
      </c>
      <c r="F57" s="3" t="s">
        <v>116</v>
      </c>
      <c r="G57" s="3" t="s">
        <v>55</v>
      </c>
      <c r="H57" s="49"/>
      <c r="I57" s="122">
        <f>I58</f>
        <v>80</v>
      </c>
      <c r="J57" s="122">
        <f t="shared" ref="J57:K57" si="16">J58</f>
        <v>80</v>
      </c>
      <c r="K57" s="122">
        <f t="shared" si="16"/>
        <v>80</v>
      </c>
    </row>
    <row r="58" spans="1:11">
      <c r="A58" s="55"/>
      <c r="B58" s="56"/>
      <c r="C58" s="64" t="s">
        <v>145</v>
      </c>
      <c r="D58" s="16" t="s">
        <v>97</v>
      </c>
      <c r="E58" s="5" t="s">
        <v>113</v>
      </c>
      <c r="F58" s="5" t="s">
        <v>116</v>
      </c>
      <c r="G58" s="5" t="s">
        <v>55</v>
      </c>
      <c r="H58" s="5" t="s">
        <v>146</v>
      </c>
      <c r="I58" s="120">
        <v>80</v>
      </c>
      <c r="J58" s="120">
        <v>80</v>
      </c>
      <c r="K58" s="120">
        <v>80</v>
      </c>
    </row>
    <row r="59" spans="1:11" ht="45" customHeight="1">
      <c r="A59" s="55"/>
      <c r="B59" s="56"/>
      <c r="C59" s="60" t="s">
        <v>56</v>
      </c>
      <c r="D59" s="3" t="s">
        <v>97</v>
      </c>
      <c r="E59" s="3" t="s">
        <v>113</v>
      </c>
      <c r="F59" s="3" t="s">
        <v>116</v>
      </c>
      <c r="G59" s="3" t="s">
        <v>57</v>
      </c>
      <c r="H59" s="3"/>
      <c r="I59" s="118">
        <f>I60</f>
        <v>143.5</v>
      </c>
      <c r="J59" s="118">
        <f t="shared" ref="J59:K59" si="17">J60</f>
        <v>0</v>
      </c>
      <c r="K59" s="118">
        <f t="shared" si="17"/>
        <v>0</v>
      </c>
    </row>
    <row r="60" spans="1:11">
      <c r="A60" s="55"/>
      <c r="B60" s="56"/>
      <c r="C60" s="61" t="s">
        <v>149</v>
      </c>
      <c r="D60" s="16" t="s">
        <v>97</v>
      </c>
      <c r="E60" s="5" t="s">
        <v>113</v>
      </c>
      <c r="F60" s="5" t="s">
        <v>116</v>
      </c>
      <c r="G60" s="5" t="s">
        <v>57</v>
      </c>
      <c r="H60" s="5" t="s">
        <v>150</v>
      </c>
      <c r="I60" s="120">
        <v>143.5</v>
      </c>
      <c r="J60" s="120">
        <v>0</v>
      </c>
      <c r="K60" s="120">
        <v>0</v>
      </c>
    </row>
    <row r="61" spans="1:11" ht="40.5">
      <c r="A61" s="55"/>
      <c r="B61" s="56"/>
      <c r="C61" s="69" t="s">
        <v>167</v>
      </c>
      <c r="D61" s="3" t="s">
        <v>97</v>
      </c>
      <c r="E61" s="3" t="s">
        <v>113</v>
      </c>
      <c r="F61" s="3" t="s">
        <v>116</v>
      </c>
      <c r="G61" s="3" t="s">
        <v>160</v>
      </c>
      <c r="H61" s="3"/>
      <c r="I61" s="118">
        <f t="shared" ref="I61:K61" si="18">I62</f>
        <v>125</v>
      </c>
      <c r="J61" s="118">
        <f t="shared" si="18"/>
        <v>0</v>
      </c>
      <c r="K61" s="118">
        <f t="shared" si="18"/>
        <v>0</v>
      </c>
    </row>
    <row r="62" spans="1:11">
      <c r="A62" s="55"/>
      <c r="B62" s="56"/>
      <c r="C62" s="70" t="s">
        <v>149</v>
      </c>
      <c r="D62" s="5" t="s">
        <v>97</v>
      </c>
      <c r="E62" s="5" t="s">
        <v>113</v>
      </c>
      <c r="F62" s="5" t="s">
        <v>116</v>
      </c>
      <c r="G62" s="5" t="s">
        <v>160</v>
      </c>
      <c r="H62" s="5" t="s">
        <v>150</v>
      </c>
      <c r="I62" s="120">
        <v>125</v>
      </c>
      <c r="J62" s="120">
        <v>0</v>
      </c>
      <c r="K62" s="120">
        <v>0</v>
      </c>
    </row>
    <row r="63" spans="1:11">
      <c r="A63" s="55"/>
      <c r="B63" s="56"/>
      <c r="C63" s="76" t="s">
        <v>73</v>
      </c>
      <c r="D63" s="18" t="s">
        <v>97</v>
      </c>
      <c r="E63" s="24" t="s">
        <v>129</v>
      </c>
      <c r="F63" s="24" t="s">
        <v>115</v>
      </c>
      <c r="G63" s="24"/>
      <c r="H63" s="24"/>
      <c r="I63" s="128">
        <f t="shared" ref="I63:K66" si="19">I64</f>
        <v>289.60000000000002</v>
      </c>
      <c r="J63" s="128">
        <f t="shared" si="19"/>
        <v>299.60000000000002</v>
      </c>
      <c r="K63" s="128">
        <f t="shared" si="19"/>
        <v>309.89999999999998</v>
      </c>
    </row>
    <row r="64" spans="1:11">
      <c r="A64" s="55"/>
      <c r="B64" s="56"/>
      <c r="C64" s="77" t="s">
        <v>74</v>
      </c>
      <c r="D64" s="18" t="s">
        <v>97</v>
      </c>
      <c r="E64" s="24" t="s">
        <v>129</v>
      </c>
      <c r="F64" s="25" t="s">
        <v>115</v>
      </c>
      <c r="G64" s="24"/>
      <c r="H64" s="24"/>
      <c r="I64" s="117">
        <f t="shared" si="19"/>
        <v>289.60000000000002</v>
      </c>
      <c r="J64" s="117">
        <f t="shared" si="19"/>
        <v>299.60000000000002</v>
      </c>
      <c r="K64" s="117">
        <f t="shared" si="19"/>
        <v>309.89999999999998</v>
      </c>
    </row>
    <row r="65" spans="1:11">
      <c r="A65" s="55"/>
      <c r="B65" s="56"/>
      <c r="C65" s="77" t="s">
        <v>38</v>
      </c>
      <c r="D65" s="18" t="s">
        <v>97</v>
      </c>
      <c r="E65" s="24" t="s">
        <v>129</v>
      </c>
      <c r="F65" s="25" t="s">
        <v>115</v>
      </c>
      <c r="G65" s="25" t="s">
        <v>44</v>
      </c>
      <c r="H65" s="24"/>
      <c r="I65" s="117">
        <f t="shared" si="19"/>
        <v>289.60000000000002</v>
      </c>
      <c r="J65" s="117">
        <f t="shared" si="19"/>
        <v>299.60000000000002</v>
      </c>
      <c r="K65" s="117">
        <f t="shared" si="19"/>
        <v>309.89999999999998</v>
      </c>
    </row>
    <row r="66" spans="1:11">
      <c r="A66" s="55"/>
      <c r="B66" s="56"/>
      <c r="C66" s="77" t="s">
        <v>0</v>
      </c>
      <c r="D66" s="18" t="s">
        <v>97</v>
      </c>
      <c r="E66" s="24" t="s">
        <v>129</v>
      </c>
      <c r="F66" s="25" t="s">
        <v>115</v>
      </c>
      <c r="G66" s="25" t="s">
        <v>45</v>
      </c>
      <c r="H66" s="31"/>
      <c r="I66" s="126">
        <f t="shared" si="19"/>
        <v>289.60000000000002</v>
      </c>
      <c r="J66" s="126">
        <f t="shared" si="19"/>
        <v>299.60000000000002</v>
      </c>
      <c r="K66" s="126">
        <f t="shared" si="19"/>
        <v>309.89999999999998</v>
      </c>
    </row>
    <row r="67" spans="1:11" ht="40.5">
      <c r="A67" s="55"/>
      <c r="B67" s="56"/>
      <c r="C67" s="77" t="s">
        <v>130</v>
      </c>
      <c r="D67" s="18" t="s">
        <v>97</v>
      </c>
      <c r="E67" s="24" t="s">
        <v>129</v>
      </c>
      <c r="F67" s="25" t="s">
        <v>115</v>
      </c>
      <c r="G67" s="25" t="s">
        <v>58</v>
      </c>
      <c r="H67" s="31"/>
      <c r="I67" s="129">
        <f>I68+I69</f>
        <v>289.60000000000002</v>
      </c>
      <c r="J67" s="129">
        <f t="shared" ref="J67:K67" si="20">J68+J69</f>
        <v>299.60000000000002</v>
      </c>
      <c r="K67" s="129">
        <f t="shared" si="20"/>
        <v>309.89999999999998</v>
      </c>
    </row>
    <row r="68" spans="1:11" ht="68.25" customHeight="1">
      <c r="A68" s="55"/>
      <c r="B68" s="56"/>
      <c r="C68" s="63" t="s">
        <v>144</v>
      </c>
      <c r="D68" s="49" t="s">
        <v>97</v>
      </c>
      <c r="E68" s="9" t="s">
        <v>129</v>
      </c>
      <c r="F68" s="9" t="s">
        <v>115</v>
      </c>
      <c r="G68" s="9" t="s">
        <v>58</v>
      </c>
      <c r="H68" s="9" t="s">
        <v>1</v>
      </c>
      <c r="I68" s="130">
        <v>254.7</v>
      </c>
      <c r="J68" s="130">
        <v>254.7</v>
      </c>
      <c r="K68" s="130">
        <v>267.2</v>
      </c>
    </row>
    <row r="69" spans="1:11">
      <c r="A69" s="55"/>
      <c r="B69" s="56"/>
      <c r="C69" s="64" t="s">
        <v>145</v>
      </c>
      <c r="D69" s="5" t="s">
        <v>97</v>
      </c>
      <c r="E69" s="4" t="s">
        <v>129</v>
      </c>
      <c r="F69" s="4" t="s">
        <v>115</v>
      </c>
      <c r="G69" s="4" t="s">
        <v>58</v>
      </c>
      <c r="H69" s="4" t="s">
        <v>146</v>
      </c>
      <c r="I69" s="120">
        <f>42.7-7.8</f>
        <v>34.900000000000006</v>
      </c>
      <c r="J69" s="120">
        <f>42.7+2.2</f>
        <v>44.900000000000006</v>
      </c>
      <c r="K69" s="120">
        <v>42.7</v>
      </c>
    </row>
    <row r="70" spans="1:11" ht="28.5" customHeight="1">
      <c r="A70" s="55"/>
      <c r="B70" s="56"/>
      <c r="C70" s="78" t="s">
        <v>75</v>
      </c>
      <c r="D70" s="18" t="s">
        <v>97</v>
      </c>
      <c r="E70" s="8" t="s">
        <v>115</v>
      </c>
      <c r="F70" s="8"/>
      <c r="G70" s="8" t="s">
        <v>32</v>
      </c>
      <c r="H70" s="8" t="s">
        <v>32</v>
      </c>
      <c r="I70" s="125">
        <f>I71</f>
        <v>355.4</v>
      </c>
      <c r="J70" s="125">
        <f t="shared" ref="J70:K70" si="21">J71</f>
        <v>312.7</v>
      </c>
      <c r="K70" s="125">
        <f t="shared" si="21"/>
        <v>312.7</v>
      </c>
    </row>
    <row r="71" spans="1:11" ht="44.25" customHeight="1">
      <c r="A71" s="55"/>
      <c r="B71" s="56"/>
      <c r="C71" s="59" t="s">
        <v>162</v>
      </c>
      <c r="D71" s="22" t="s">
        <v>97</v>
      </c>
      <c r="E71" s="6" t="s">
        <v>115</v>
      </c>
      <c r="F71" s="3" t="s">
        <v>133</v>
      </c>
      <c r="G71" s="6"/>
      <c r="H71" s="6"/>
      <c r="I71" s="131">
        <f>I72+I82</f>
        <v>355.4</v>
      </c>
      <c r="J71" s="131">
        <f>J72+J82</f>
        <v>312.7</v>
      </c>
      <c r="K71" s="131">
        <f>K72+K82</f>
        <v>312.7</v>
      </c>
    </row>
    <row r="72" spans="1:11" ht="60.75">
      <c r="A72" s="55"/>
      <c r="B72" s="56"/>
      <c r="C72" s="77" t="s">
        <v>131</v>
      </c>
      <c r="D72" s="23" t="s">
        <v>97</v>
      </c>
      <c r="E72" s="24" t="s">
        <v>115</v>
      </c>
      <c r="F72" s="25" t="s">
        <v>133</v>
      </c>
      <c r="G72" s="25" t="s">
        <v>107</v>
      </c>
      <c r="H72" s="24"/>
      <c r="I72" s="133">
        <f>I73</f>
        <v>345.4</v>
      </c>
      <c r="J72" s="133">
        <f t="shared" ref="J72:K73" si="22">J73</f>
        <v>302.7</v>
      </c>
      <c r="K72" s="133">
        <f t="shared" si="22"/>
        <v>302.7</v>
      </c>
    </row>
    <row r="73" spans="1:11">
      <c r="A73" s="55"/>
      <c r="B73" s="56"/>
      <c r="C73" s="77" t="s">
        <v>249</v>
      </c>
      <c r="D73" s="23" t="s">
        <v>97</v>
      </c>
      <c r="E73" s="24" t="s">
        <v>115</v>
      </c>
      <c r="F73" s="25" t="s">
        <v>133</v>
      </c>
      <c r="G73" s="25" t="s">
        <v>248</v>
      </c>
      <c r="H73" s="24"/>
      <c r="I73" s="133">
        <f>I74</f>
        <v>345.4</v>
      </c>
      <c r="J73" s="133">
        <f t="shared" si="22"/>
        <v>302.7</v>
      </c>
      <c r="K73" s="133">
        <f t="shared" si="22"/>
        <v>302.7</v>
      </c>
    </row>
    <row r="74" spans="1:11" ht="35.25" customHeight="1">
      <c r="A74" s="55"/>
      <c r="B74" s="56"/>
      <c r="C74" s="77" t="s">
        <v>201</v>
      </c>
      <c r="D74" s="23" t="s">
        <v>97</v>
      </c>
      <c r="E74" s="24" t="s">
        <v>115</v>
      </c>
      <c r="F74" s="25" t="s">
        <v>133</v>
      </c>
      <c r="G74" s="25" t="s">
        <v>202</v>
      </c>
      <c r="H74" s="31"/>
      <c r="I74" s="133">
        <f>I75+I79+I77</f>
        <v>345.4</v>
      </c>
      <c r="J74" s="133">
        <f t="shared" ref="J74:K74" si="23">J75+J79</f>
        <v>302.7</v>
      </c>
      <c r="K74" s="133">
        <f t="shared" si="23"/>
        <v>302.7</v>
      </c>
    </row>
    <row r="75" spans="1:11">
      <c r="A75" s="55"/>
      <c r="B75" s="56"/>
      <c r="C75" s="84" t="s">
        <v>108</v>
      </c>
      <c r="D75" s="7" t="s">
        <v>97</v>
      </c>
      <c r="E75" s="8" t="s">
        <v>115</v>
      </c>
      <c r="F75" s="7" t="s">
        <v>133</v>
      </c>
      <c r="G75" s="7" t="s">
        <v>203</v>
      </c>
      <c r="H75" s="9"/>
      <c r="I75" s="125">
        <f t="shared" ref="I75:K77" si="24">I76</f>
        <v>302.7</v>
      </c>
      <c r="J75" s="125">
        <f t="shared" si="24"/>
        <v>302.7</v>
      </c>
      <c r="K75" s="125">
        <f t="shared" si="24"/>
        <v>302.7</v>
      </c>
    </row>
    <row r="76" spans="1:11">
      <c r="A76" s="55"/>
      <c r="B76" s="56"/>
      <c r="C76" s="64" t="s">
        <v>145</v>
      </c>
      <c r="D76" s="10" t="s">
        <v>97</v>
      </c>
      <c r="E76" s="4" t="s">
        <v>115</v>
      </c>
      <c r="F76" s="4" t="s">
        <v>133</v>
      </c>
      <c r="G76" s="4" t="s">
        <v>203</v>
      </c>
      <c r="H76" s="4" t="s">
        <v>146</v>
      </c>
      <c r="I76" s="135">
        <v>302.7</v>
      </c>
      <c r="J76" s="135">
        <v>302.7</v>
      </c>
      <c r="K76" s="135">
        <v>302.7</v>
      </c>
    </row>
    <row r="77" spans="1:11" ht="40.5">
      <c r="A77" s="55"/>
      <c r="B77" s="56"/>
      <c r="C77" s="84" t="s">
        <v>275</v>
      </c>
      <c r="D77" s="7" t="s">
        <v>97</v>
      </c>
      <c r="E77" s="8" t="s">
        <v>115</v>
      </c>
      <c r="F77" s="7" t="s">
        <v>133</v>
      </c>
      <c r="G77" s="7" t="s">
        <v>274</v>
      </c>
      <c r="H77" s="9"/>
      <c r="I77" s="125">
        <f t="shared" si="24"/>
        <v>42.7</v>
      </c>
      <c r="J77" s="125">
        <f t="shared" si="24"/>
        <v>0</v>
      </c>
      <c r="K77" s="125">
        <f t="shared" si="24"/>
        <v>0</v>
      </c>
    </row>
    <row r="78" spans="1:11">
      <c r="A78" s="55"/>
      <c r="B78" s="56"/>
      <c r="C78" s="64" t="s">
        <v>145</v>
      </c>
      <c r="D78" s="10" t="s">
        <v>97</v>
      </c>
      <c r="E78" s="4" t="s">
        <v>115</v>
      </c>
      <c r="F78" s="4" t="s">
        <v>133</v>
      </c>
      <c r="G78" s="4" t="s">
        <v>274</v>
      </c>
      <c r="H78" s="4" t="s">
        <v>146</v>
      </c>
      <c r="I78" s="135">
        <v>42.7</v>
      </c>
      <c r="J78" s="135">
        <v>0</v>
      </c>
      <c r="K78" s="135">
        <v>0</v>
      </c>
    </row>
    <row r="79" spans="1:11" ht="50.25" customHeight="1">
      <c r="A79" s="55"/>
      <c r="B79" s="56"/>
      <c r="C79" s="77" t="s">
        <v>204</v>
      </c>
      <c r="D79" s="23" t="s">
        <v>97</v>
      </c>
      <c r="E79" s="24" t="s">
        <v>115</v>
      </c>
      <c r="F79" s="25" t="s">
        <v>133</v>
      </c>
      <c r="G79" s="25" t="s">
        <v>205</v>
      </c>
      <c r="H79" s="31"/>
      <c r="I79" s="133">
        <f t="shared" ref="I79:K80" si="25">I80</f>
        <v>0</v>
      </c>
      <c r="J79" s="133">
        <f t="shared" si="25"/>
        <v>0</v>
      </c>
      <c r="K79" s="133">
        <f t="shared" si="25"/>
        <v>0</v>
      </c>
    </row>
    <row r="80" spans="1:11" ht="60.75">
      <c r="A80" s="55"/>
      <c r="B80" s="56"/>
      <c r="C80" s="84" t="s">
        <v>163</v>
      </c>
      <c r="D80" s="7" t="s">
        <v>97</v>
      </c>
      <c r="E80" s="8" t="s">
        <v>115</v>
      </c>
      <c r="F80" s="7" t="s">
        <v>133</v>
      </c>
      <c r="G80" s="7" t="s">
        <v>206</v>
      </c>
      <c r="H80" s="9"/>
      <c r="I80" s="125">
        <f t="shared" si="25"/>
        <v>0</v>
      </c>
      <c r="J80" s="125">
        <f t="shared" si="25"/>
        <v>0</v>
      </c>
      <c r="K80" s="125">
        <f t="shared" si="25"/>
        <v>0</v>
      </c>
    </row>
    <row r="81" spans="1:11" ht="26.25" customHeight="1">
      <c r="A81" s="55"/>
      <c r="B81" s="56"/>
      <c r="C81" s="67" t="s">
        <v>149</v>
      </c>
      <c r="D81" s="10" t="s">
        <v>97</v>
      </c>
      <c r="E81" s="4" t="s">
        <v>115</v>
      </c>
      <c r="F81" s="4" t="s">
        <v>133</v>
      </c>
      <c r="G81" s="4" t="s">
        <v>206</v>
      </c>
      <c r="H81" s="4" t="s">
        <v>150</v>
      </c>
      <c r="I81" s="135">
        <v>0</v>
      </c>
      <c r="J81" s="135">
        <v>0</v>
      </c>
      <c r="K81" s="135">
        <v>0</v>
      </c>
    </row>
    <row r="82" spans="1:11" ht="60.75" customHeight="1">
      <c r="A82" s="55"/>
      <c r="B82" s="56"/>
      <c r="C82" s="148" t="s">
        <v>77</v>
      </c>
      <c r="D82" s="149" t="s">
        <v>97</v>
      </c>
      <c r="E82" s="24" t="s">
        <v>115</v>
      </c>
      <c r="F82" s="25" t="s">
        <v>133</v>
      </c>
      <c r="G82" s="25" t="s">
        <v>59</v>
      </c>
      <c r="H82" s="31"/>
      <c r="I82" s="128">
        <f>I83</f>
        <v>10</v>
      </c>
      <c r="J82" s="128">
        <f t="shared" ref="J82:K85" si="26">J83</f>
        <v>10</v>
      </c>
      <c r="K82" s="128">
        <f t="shared" si="26"/>
        <v>10</v>
      </c>
    </row>
    <row r="83" spans="1:11" ht="24.75" customHeight="1">
      <c r="A83" s="55"/>
      <c r="B83" s="56"/>
      <c r="C83" s="77" t="s">
        <v>249</v>
      </c>
      <c r="D83" s="23" t="s">
        <v>97</v>
      </c>
      <c r="E83" s="24" t="s">
        <v>115</v>
      </c>
      <c r="F83" s="25" t="s">
        <v>133</v>
      </c>
      <c r="G83" s="25" t="s">
        <v>250</v>
      </c>
      <c r="H83" s="24"/>
      <c r="I83" s="133">
        <f>I84</f>
        <v>10</v>
      </c>
      <c r="J83" s="133">
        <f t="shared" si="26"/>
        <v>10</v>
      </c>
      <c r="K83" s="133">
        <f t="shared" si="26"/>
        <v>10</v>
      </c>
    </row>
    <row r="84" spans="1:11" ht="50.25" customHeight="1">
      <c r="A84" s="55"/>
      <c r="B84" s="56"/>
      <c r="C84" s="148" t="s">
        <v>227</v>
      </c>
      <c r="D84" s="149" t="s">
        <v>97</v>
      </c>
      <c r="E84" s="24" t="s">
        <v>115</v>
      </c>
      <c r="F84" s="25" t="s">
        <v>133</v>
      </c>
      <c r="G84" s="25" t="s">
        <v>228</v>
      </c>
      <c r="H84" s="31"/>
      <c r="I84" s="128">
        <f>I85</f>
        <v>10</v>
      </c>
      <c r="J84" s="128">
        <f t="shared" si="26"/>
        <v>10</v>
      </c>
      <c r="K84" s="128">
        <f t="shared" si="26"/>
        <v>10</v>
      </c>
    </row>
    <row r="85" spans="1:11" ht="42.75" customHeight="1">
      <c r="A85" s="55"/>
      <c r="B85" s="56"/>
      <c r="C85" s="150" t="s">
        <v>226</v>
      </c>
      <c r="D85" s="151" t="s">
        <v>97</v>
      </c>
      <c r="E85" s="8" t="s">
        <v>115</v>
      </c>
      <c r="F85" s="7" t="s">
        <v>133</v>
      </c>
      <c r="G85" s="7" t="s">
        <v>229</v>
      </c>
      <c r="H85" s="9"/>
      <c r="I85" s="125">
        <f>I86</f>
        <v>10</v>
      </c>
      <c r="J85" s="125">
        <f t="shared" si="26"/>
        <v>10</v>
      </c>
      <c r="K85" s="125">
        <f t="shared" si="26"/>
        <v>10</v>
      </c>
    </row>
    <row r="86" spans="1:11" ht="62.25" customHeight="1">
      <c r="A86" s="55"/>
      <c r="B86" s="56"/>
      <c r="C86" s="152" t="s">
        <v>145</v>
      </c>
      <c r="D86" s="153" t="s">
        <v>97</v>
      </c>
      <c r="E86" s="4" t="s">
        <v>115</v>
      </c>
      <c r="F86" s="4" t="s">
        <v>133</v>
      </c>
      <c r="G86" s="4" t="s">
        <v>229</v>
      </c>
      <c r="H86" s="4" t="s">
        <v>146</v>
      </c>
      <c r="I86" s="135">
        <v>10</v>
      </c>
      <c r="J86" s="135">
        <v>10</v>
      </c>
      <c r="K86" s="135">
        <v>10</v>
      </c>
    </row>
    <row r="87" spans="1:11">
      <c r="A87" s="55"/>
      <c r="B87" s="56"/>
      <c r="C87" s="79" t="s">
        <v>78</v>
      </c>
      <c r="D87" s="23" t="s">
        <v>97</v>
      </c>
      <c r="E87" s="39" t="s">
        <v>101</v>
      </c>
      <c r="F87" s="39"/>
      <c r="G87" s="39"/>
      <c r="H87" s="39"/>
      <c r="I87" s="132">
        <f>I119+I124+I88</f>
        <v>21154.299999999996</v>
      </c>
      <c r="J87" s="132">
        <f>J119+J124+J88</f>
        <v>15356.199999999999</v>
      </c>
      <c r="K87" s="132">
        <f>K119+K124+K88</f>
        <v>22796.799999999996</v>
      </c>
    </row>
    <row r="88" spans="1:11">
      <c r="A88" s="55"/>
      <c r="B88" s="56"/>
      <c r="C88" s="77" t="s">
        <v>79</v>
      </c>
      <c r="D88" s="18" t="s">
        <v>97</v>
      </c>
      <c r="E88" s="8" t="s">
        <v>101</v>
      </c>
      <c r="F88" s="7" t="s">
        <v>102</v>
      </c>
      <c r="G88" s="8"/>
      <c r="H88" s="8"/>
      <c r="I88" s="131">
        <f>I94+I112+I89+I107</f>
        <v>20961.499999999996</v>
      </c>
      <c r="J88" s="131">
        <f>J94+J112+J89+J107</f>
        <v>15223.4</v>
      </c>
      <c r="K88" s="131">
        <f>K94+K112+K89+K107</f>
        <v>22663.999999999996</v>
      </c>
    </row>
    <row r="89" spans="1:11" ht="81.75" customHeight="1">
      <c r="A89" s="55"/>
      <c r="B89" s="56"/>
      <c r="C89" s="77" t="s">
        <v>185</v>
      </c>
      <c r="D89" s="24" t="s">
        <v>97</v>
      </c>
      <c r="E89" s="24" t="s">
        <v>101</v>
      </c>
      <c r="F89" s="25" t="s">
        <v>102</v>
      </c>
      <c r="G89" s="25" t="s">
        <v>154</v>
      </c>
      <c r="H89" s="31"/>
      <c r="I89" s="133">
        <f>I90</f>
        <v>2873.6</v>
      </c>
      <c r="J89" s="133">
        <f t="shared" ref="J89:K90" si="27">J90</f>
        <v>0</v>
      </c>
      <c r="K89" s="133">
        <f t="shared" si="27"/>
        <v>0</v>
      </c>
    </row>
    <row r="90" spans="1:11" ht="29.25" customHeight="1">
      <c r="A90" s="55"/>
      <c r="B90" s="56"/>
      <c r="C90" s="77" t="s">
        <v>249</v>
      </c>
      <c r="D90" s="24" t="s">
        <v>97</v>
      </c>
      <c r="E90" s="24" t="s">
        <v>101</v>
      </c>
      <c r="F90" s="25" t="s">
        <v>102</v>
      </c>
      <c r="G90" s="25" t="s">
        <v>251</v>
      </c>
      <c r="H90" s="31"/>
      <c r="I90" s="133">
        <f>I91</f>
        <v>2873.6</v>
      </c>
      <c r="J90" s="133">
        <f t="shared" si="27"/>
        <v>0</v>
      </c>
      <c r="K90" s="133">
        <f t="shared" si="27"/>
        <v>0</v>
      </c>
    </row>
    <row r="91" spans="1:11">
      <c r="A91" s="55"/>
      <c r="B91" s="56"/>
      <c r="C91" s="77" t="s">
        <v>186</v>
      </c>
      <c r="D91" s="24" t="s">
        <v>97</v>
      </c>
      <c r="E91" s="24" t="s">
        <v>101</v>
      </c>
      <c r="F91" s="25" t="s">
        <v>102</v>
      </c>
      <c r="G91" s="25" t="s">
        <v>187</v>
      </c>
      <c r="H91" s="31"/>
      <c r="I91" s="133">
        <f t="shared" ref="I91:K92" si="28">I92</f>
        <v>2873.6</v>
      </c>
      <c r="J91" s="133">
        <f t="shared" si="28"/>
        <v>0</v>
      </c>
      <c r="K91" s="133">
        <f t="shared" si="28"/>
        <v>0</v>
      </c>
    </row>
    <row r="92" spans="1:11" ht="115.5" customHeight="1">
      <c r="A92" s="55"/>
      <c r="B92" s="56"/>
      <c r="C92" s="154" t="s">
        <v>168</v>
      </c>
      <c r="D92" s="44" t="s">
        <v>97</v>
      </c>
      <c r="E92" s="44" t="s">
        <v>101</v>
      </c>
      <c r="F92" s="44" t="s">
        <v>102</v>
      </c>
      <c r="G92" s="44" t="s">
        <v>188</v>
      </c>
      <c r="H92" s="44"/>
      <c r="I92" s="139">
        <f t="shared" si="28"/>
        <v>2873.6</v>
      </c>
      <c r="J92" s="139">
        <f t="shared" si="28"/>
        <v>0</v>
      </c>
      <c r="K92" s="139">
        <f t="shared" si="28"/>
        <v>0</v>
      </c>
    </row>
    <row r="93" spans="1:11">
      <c r="A93" s="55"/>
      <c r="B93" s="56"/>
      <c r="C93" s="64" t="s">
        <v>145</v>
      </c>
      <c r="D93" s="4" t="s">
        <v>97</v>
      </c>
      <c r="E93" s="4" t="s">
        <v>101</v>
      </c>
      <c r="F93" s="4" t="s">
        <v>102</v>
      </c>
      <c r="G93" s="4" t="s">
        <v>188</v>
      </c>
      <c r="H93" s="4" t="s">
        <v>146</v>
      </c>
      <c r="I93" s="135">
        <v>2873.6</v>
      </c>
      <c r="J93" s="135">
        <v>0</v>
      </c>
      <c r="K93" s="135">
        <v>0</v>
      </c>
    </row>
    <row r="94" spans="1:11" ht="60.75">
      <c r="A94" s="55"/>
      <c r="B94" s="56"/>
      <c r="C94" s="77" t="s">
        <v>169</v>
      </c>
      <c r="D94" s="24" t="s">
        <v>97</v>
      </c>
      <c r="E94" s="24" t="s">
        <v>101</v>
      </c>
      <c r="F94" s="25" t="s">
        <v>102</v>
      </c>
      <c r="G94" s="25" t="s">
        <v>60</v>
      </c>
      <c r="H94" s="24"/>
      <c r="I94" s="128">
        <f>I95+I103</f>
        <v>15240.3</v>
      </c>
      <c r="J94" s="128">
        <f>J95+J103</f>
        <v>13888.3</v>
      </c>
      <c r="K94" s="128">
        <f>K95+K103</f>
        <v>21328.899999999998</v>
      </c>
    </row>
    <row r="95" spans="1:11">
      <c r="A95" s="55"/>
      <c r="B95" s="56"/>
      <c r="C95" s="155" t="s">
        <v>192</v>
      </c>
      <c r="D95" s="24" t="s">
        <v>97</v>
      </c>
      <c r="E95" s="24" t="s">
        <v>101</v>
      </c>
      <c r="F95" s="25" t="s">
        <v>102</v>
      </c>
      <c r="G95" s="25" t="s">
        <v>103</v>
      </c>
      <c r="H95" s="31"/>
      <c r="I95" s="128">
        <f>I96</f>
        <v>3261.2999999999997</v>
      </c>
      <c r="J95" s="128">
        <f t="shared" ref="J95:K95" si="29">J96</f>
        <v>3516.7</v>
      </c>
      <c r="K95" s="128">
        <f t="shared" si="29"/>
        <v>2781.8</v>
      </c>
    </row>
    <row r="96" spans="1:11" ht="71.25" customHeight="1">
      <c r="A96" s="55"/>
      <c r="B96" s="56"/>
      <c r="C96" s="155" t="s">
        <v>189</v>
      </c>
      <c r="D96" s="23" t="s">
        <v>97</v>
      </c>
      <c r="E96" s="23" t="s">
        <v>101</v>
      </c>
      <c r="F96" s="22" t="s">
        <v>102</v>
      </c>
      <c r="G96" s="22" t="s">
        <v>104</v>
      </c>
      <c r="H96" s="156"/>
      <c r="I96" s="132">
        <f>I97+I99+I101</f>
        <v>3261.2999999999997</v>
      </c>
      <c r="J96" s="132">
        <f>J97+J99+J101</f>
        <v>3516.7</v>
      </c>
      <c r="K96" s="132">
        <f>K97+K99+K101</f>
        <v>2781.8</v>
      </c>
    </row>
    <row r="97" spans="1:11" ht="40.5">
      <c r="A97" s="55"/>
      <c r="B97" s="56"/>
      <c r="C97" s="157" t="s">
        <v>134</v>
      </c>
      <c r="D97" s="7" t="s">
        <v>97</v>
      </c>
      <c r="E97" s="8" t="s">
        <v>101</v>
      </c>
      <c r="F97" s="7" t="s">
        <v>102</v>
      </c>
      <c r="G97" s="7" t="s">
        <v>190</v>
      </c>
      <c r="H97" s="9"/>
      <c r="I97" s="125">
        <f>I98</f>
        <v>2041.2999999999997</v>
      </c>
      <c r="J97" s="125">
        <f t="shared" ref="J97:K97" si="30">J98</f>
        <v>2296.6999999999998</v>
      </c>
      <c r="K97" s="125">
        <f t="shared" si="30"/>
        <v>1561.8</v>
      </c>
    </row>
    <row r="98" spans="1:11">
      <c r="A98" s="55"/>
      <c r="B98" s="56"/>
      <c r="C98" s="67" t="s">
        <v>145</v>
      </c>
      <c r="D98" s="10" t="s">
        <v>97</v>
      </c>
      <c r="E98" s="10" t="s">
        <v>101</v>
      </c>
      <c r="F98" s="10" t="s">
        <v>102</v>
      </c>
      <c r="G98" s="10" t="s">
        <v>190</v>
      </c>
      <c r="H98" s="10" t="s">
        <v>146</v>
      </c>
      <c r="I98" s="158">
        <f>1812.1+0.1-131.3+412.5-52.1</f>
        <v>2041.2999999999997</v>
      </c>
      <c r="J98" s="158">
        <f>2664-367.3</f>
        <v>2296.6999999999998</v>
      </c>
      <c r="K98" s="158">
        <f>3602-2040.2</f>
        <v>1561.8</v>
      </c>
    </row>
    <row r="99" spans="1:11" ht="60.75">
      <c r="A99" s="55"/>
      <c r="B99" s="56"/>
      <c r="C99" s="157" t="s">
        <v>61</v>
      </c>
      <c r="D99" s="7" t="s">
        <v>97</v>
      </c>
      <c r="E99" s="8" t="s">
        <v>101</v>
      </c>
      <c r="F99" s="7" t="s">
        <v>102</v>
      </c>
      <c r="G99" s="7" t="s">
        <v>191</v>
      </c>
      <c r="H99" s="9"/>
      <c r="I99" s="125">
        <f>I100</f>
        <v>200</v>
      </c>
      <c r="J99" s="125">
        <f t="shared" ref="J99:K99" si="31">J100</f>
        <v>200</v>
      </c>
      <c r="K99" s="125">
        <f t="shared" si="31"/>
        <v>200</v>
      </c>
    </row>
    <row r="100" spans="1:11">
      <c r="A100" s="55"/>
      <c r="B100" s="56"/>
      <c r="C100" s="72" t="s">
        <v>145</v>
      </c>
      <c r="D100" s="159" t="s">
        <v>97</v>
      </c>
      <c r="E100" s="10" t="s">
        <v>101</v>
      </c>
      <c r="F100" s="10" t="s">
        <v>102</v>
      </c>
      <c r="G100" s="10" t="s">
        <v>191</v>
      </c>
      <c r="H100" s="10" t="s">
        <v>146</v>
      </c>
      <c r="I100" s="158">
        <v>200</v>
      </c>
      <c r="J100" s="158">
        <v>200</v>
      </c>
      <c r="K100" s="158">
        <v>200</v>
      </c>
    </row>
    <row r="101" spans="1:11" ht="40.5">
      <c r="A101" s="55"/>
      <c r="B101" s="56"/>
      <c r="C101" s="157" t="s">
        <v>105</v>
      </c>
      <c r="D101" s="7" t="s">
        <v>97</v>
      </c>
      <c r="E101" s="8" t="s">
        <v>101</v>
      </c>
      <c r="F101" s="7" t="s">
        <v>102</v>
      </c>
      <c r="G101" s="7" t="s">
        <v>106</v>
      </c>
      <c r="H101" s="9"/>
      <c r="I101" s="125">
        <f>I102</f>
        <v>1020</v>
      </c>
      <c r="J101" s="125">
        <f t="shared" ref="J101:K101" si="32">J102</f>
        <v>1020</v>
      </c>
      <c r="K101" s="125">
        <f t="shared" si="32"/>
        <v>1020</v>
      </c>
    </row>
    <row r="102" spans="1:11">
      <c r="A102" s="55"/>
      <c r="B102" s="56"/>
      <c r="C102" s="67" t="s">
        <v>145</v>
      </c>
      <c r="D102" s="10" t="s">
        <v>97</v>
      </c>
      <c r="E102" s="10" t="s">
        <v>101</v>
      </c>
      <c r="F102" s="10" t="s">
        <v>102</v>
      </c>
      <c r="G102" s="10" t="s">
        <v>106</v>
      </c>
      <c r="H102" s="10" t="s">
        <v>146</v>
      </c>
      <c r="I102" s="158">
        <v>1020</v>
      </c>
      <c r="J102" s="158">
        <v>1020</v>
      </c>
      <c r="K102" s="158">
        <v>1020</v>
      </c>
    </row>
    <row r="103" spans="1:11" ht="23.25" customHeight="1">
      <c r="A103" s="55"/>
      <c r="B103" s="56"/>
      <c r="C103" s="160" t="s">
        <v>193</v>
      </c>
      <c r="D103" s="151" t="s">
        <v>97</v>
      </c>
      <c r="E103" s="8" t="s">
        <v>101</v>
      </c>
      <c r="F103" s="7" t="s">
        <v>102</v>
      </c>
      <c r="G103" s="7" t="s">
        <v>195</v>
      </c>
      <c r="H103" s="31"/>
      <c r="I103" s="133">
        <f>I104</f>
        <v>11979</v>
      </c>
      <c r="J103" s="161">
        <f t="shared" ref="J103:K105" si="33">J104</f>
        <v>10371.599999999999</v>
      </c>
      <c r="K103" s="162">
        <f t="shared" si="33"/>
        <v>18547.099999999999</v>
      </c>
    </row>
    <row r="104" spans="1:11" ht="40.5">
      <c r="A104" s="55"/>
      <c r="B104" s="56"/>
      <c r="C104" s="160" t="s">
        <v>194</v>
      </c>
      <c r="D104" s="151" t="s">
        <v>97</v>
      </c>
      <c r="E104" s="8" t="s">
        <v>101</v>
      </c>
      <c r="F104" s="7" t="s">
        <v>102</v>
      </c>
      <c r="G104" s="25" t="s">
        <v>196</v>
      </c>
      <c r="H104" s="31"/>
      <c r="I104" s="133">
        <f>I105</f>
        <v>11979</v>
      </c>
      <c r="J104" s="161">
        <f t="shared" si="33"/>
        <v>10371.599999999999</v>
      </c>
      <c r="K104" s="162">
        <f t="shared" si="33"/>
        <v>18547.099999999999</v>
      </c>
    </row>
    <row r="105" spans="1:11" ht="40.5">
      <c r="A105" s="55"/>
      <c r="B105" s="56"/>
      <c r="C105" s="163" t="s">
        <v>170</v>
      </c>
      <c r="D105" s="151" t="s">
        <v>97</v>
      </c>
      <c r="E105" s="8" t="s">
        <v>101</v>
      </c>
      <c r="F105" s="7" t="s">
        <v>102</v>
      </c>
      <c r="G105" s="7" t="s">
        <v>197</v>
      </c>
      <c r="H105" s="9"/>
      <c r="I105" s="125">
        <f>I106</f>
        <v>11979</v>
      </c>
      <c r="J105" s="125">
        <f t="shared" si="33"/>
        <v>10371.599999999999</v>
      </c>
      <c r="K105" s="125">
        <f t="shared" si="33"/>
        <v>18547.099999999999</v>
      </c>
    </row>
    <row r="106" spans="1:11">
      <c r="A106" s="55"/>
      <c r="B106" s="56"/>
      <c r="C106" s="67" t="s">
        <v>145</v>
      </c>
      <c r="D106" s="10" t="s">
        <v>97</v>
      </c>
      <c r="E106" s="10" t="s">
        <v>101</v>
      </c>
      <c r="F106" s="10" t="s">
        <v>102</v>
      </c>
      <c r="G106" s="10" t="s">
        <v>197</v>
      </c>
      <c r="H106" s="10" t="s">
        <v>146</v>
      </c>
      <c r="I106" s="158">
        <f>10969.7+1009.3</f>
        <v>11979</v>
      </c>
      <c r="J106" s="158">
        <f>7524.9+2846.7</f>
        <v>10371.599999999999</v>
      </c>
      <c r="K106" s="158">
        <v>18547.099999999999</v>
      </c>
    </row>
    <row r="107" spans="1:11" ht="101.25">
      <c r="A107" s="55"/>
      <c r="B107" s="56"/>
      <c r="C107" s="157" t="s">
        <v>111</v>
      </c>
      <c r="D107" s="22" t="s">
        <v>97</v>
      </c>
      <c r="E107" s="8" t="s">
        <v>101</v>
      </c>
      <c r="F107" s="7" t="s">
        <v>102</v>
      </c>
      <c r="G107" s="8" t="s">
        <v>4</v>
      </c>
      <c r="H107" s="21"/>
      <c r="I107" s="144">
        <f>I108</f>
        <v>1212.5</v>
      </c>
      <c r="J107" s="144">
        <f t="shared" ref="J107:K108" si="34">J108</f>
        <v>0</v>
      </c>
      <c r="K107" s="144">
        <f t="shared" si="34"/>
        <v>0</v>
      </c>
    </row>
    <row r="108" spans="1:11">
      <c r="A108" s="55"/>
      <c r="B108" s="56"/>
      <c r="C108" s="155" t="s">
        <v>192</v>
      </c>
      <c r="D108" s="22" t="s">
        <v>97</v>
      </c>
      <c r="E108" s="8" t="s">
        <v>101</v>
      </c>
      <c r="F108" s="7" t="s">
        <v>102</v>
      </c>
      <c r="G108" s="8" t="s">
        <v>252</v>
      </c>
      <c r="H108" s="21"/>
      <c r="I108" s="144">
        <f>I109</f>
        <v>1212.5</v>
      </c>
      <c r="J108" s="144">
        <f t="shared" si="34"/>
        <v>0</v>
      </c>
      <c r="K108" s="144">
        <f t="shared" si="34"/>
        <v>0</v>
      </c>
    </row>
    <row r="109" spans="1:11" ht="40.5">
      <c r="A109" s="55"/>
      <c r="B109" s="56"/>
      <c r="C109" s="84" t="s">
        <v>217</v>
      </c>
      <c r="D109" s="22" t="s">
        <v>97</v>
      </c>
      <c r="E109" s="8" t="s">
        <v>101</v>
      </c>
      <c r="F109" s="7" t="s">
        <v>102</v>
      </c>
      <c r="G109" s="8" t="s">
        <v>215</v>
      </c>
      <c r="H109" s="21"/>
      <c r="I109" s="144">
        <f t="shared" ref="I109:K110" si="35">I110</f>
        <v>1212.5</v>
      </c>
      <c r="J109" s="144">
        <f t="shared" si="35"/>
        <v>0</v>
      </c>
      <c r="K109" s="144">
        <f t="shared" si="35"/>
        <v>0</v>
      </c>
    </row>
    <row r="110" spans="1:11" ht="81">
      <c r="A110" s="55"/>
      <c r="B110" s="56"/>
      <c r="C110" s="157" t="s">
        <v>110</v>
      </c>
      <c r="D110" s="7" t="s">
        <v>97</v>
      </c>
      <c r="E110" s="8" t="s">
        <v>101</v>
      </c>
      <c r="F110" s="7" t="s">
        <v>102</v>
      </c>
      <c r="G110" s="8" t="s">
        <v>216</v>
      </c>
      <c r="H110" s="8"/>
      <c r="I110" s="131">
        <f t="shared" si="35"/>
        <v>1212.5</v>
      </c>
      <c r="J110" s="131">
        <f t="shared" si="35"/>
        <v>0</v>
      </c>
      <c r="K110" s="131">
        <f t="shared" si="35"/>
        <v>0</v>
      </c>
    </row>
    <row r="111" spans="1:11">
      <c r="A111" s="55"/>
      <c r="B111" s="56"/>
      <c r="C111" s="67" t="s">
        <v>145</v>
      </c>
      <c r="D111" s="4" t="s">
        <v>97</v>
      </c>
      <c r="E111" s="4" t="s">
        <v>101</v>
      </c>
      <c r="F111" s="4" t="s">
        <v>102</v>
      </c>
      <c r="G111" s="4" t="s">
        <v>216</v>
      </c>
      <c r="H111" s="4" t="s">
        <v>146</v>
      </c>
      <c r="I111" s="135">
        <v>1212.5</v>
      </c>
      <c r="J111" s="135">
        <v>0</v>
      </c>
      <c r="K111" s="135">
        <v>0</v>
      </c>
    </row>
    <row r="112" spans="1:11">
      <c r="A112" s="55"/>
      <c r="B112" s="56"/>
      <c r="C112" s="77" t="s">
        <v>38</v>
      </c>
      <c r="D112" s="18" t="s">
        <v>97</v>
      </c>
      <c r="E112" s="24" t="s">
        <v>101</v>
      </c>
      <c r="F112" s="25" t="s">
        <v>102</v>
      </c>
      <c r="G112" s="25" t="s">
        <v>44</v>
      </c>
      <c r="H112" s="31"/>
      <c r="I112" s="128">
        <f>I113</f>
        <v>1635.1</v>
      </c>
      <c r="J112" s="128">
        <f t="shared" ref="J112:K112" si="36">J113</f>
        <v>1335.1</v>
      </c>
      <c r="K112" s="128">
        <f t="shared" si="36"/>
        <v>1335.1</v>
      </c>
    </row>
    <row r="113" spans="1:11">
      <c r="A113" s="55"/>
      <c r="B113" s="56"/>
      <c r="C113" s="77" t="s">
        <v>0</v>
      </c>
      <c r="D113" s="18" t="s">
        <v>97</v>
      </c>
      <c r="E113" s="24" t="s">
        <v>101</v>
      </c>
      <c r="F113" s="25" t="s">
        <v>102</v>
      </c>
      <c r="G113" s="25" t="s">
        <v>45</v>
      </c>
      <c r="H113" s="31"/>
      <c r="I113" s="128">
        <f>I114+I117</f>
        <v>1635.1</v>
      </c>
      <c r="J113" s="128">
        <f t="shared" ref="J113:K113" si="37">J114+J117</f>
        <v>1335.1</v>
      </c>
      <c r="K113" s="128">
        <f t="shared" si="37"/>
        <v>1335.1</v>
      </c>
    </row>
    <row r="114" spans="1:11" ht="40.5">
      <c r="A114" s="55"/>
      <c r="B114" s="56"/>
      <c r="C114" s="74" t="s">
        <v>62</v>
      </c>
      <c r="D114" s="28" t="s">
        <v>97</v>
      </c>
      <c r="E114" s="32" t="s">
        <v>101</v>
      </c>
      <c r="F114" s="11" t="s">
        <v>102</v>
      </c>
      <c r="G114" s="11" t="s">
        <v>63</v>
      </c>
      <c r="H114" s="81"/>
      <c r="I114" s="127">
        <f>I115+I116</f>
        <v>942.5</v>
      </c>
      <c r="J114" s="127">
        <f t="shared" ref="J114:K114" si="38">J115+J116</f>
        <v>642.5</v>
      </c>
      <c r="K114" s="127">
        <f t="shared" si="38"/>
        <v>642.5</v>
      </c>
    </row>
    <row r="115" spans="1:11">
      <c r="A115" s="55"/>
      <c r="B115" s="56"/>
      <c r="C115" s="63" t="s">
        <v>145</v>
      </c>
      <c r="D115" s="12" t="s">
        <v>97</v>
      </c>
      <c r="E115" s="12" t="s">
        <v>101</v>
      </c>
      <c r="F115" s="12" t="s">
        <v>102</v>
      </c>
      <c r="G115" s="12" t="s">
        <v>63</v>
      </c>
      <c r="H115" s="12" t="s">
        <v>146</v>
      </c>
      <c r="I115" s="134">
        <v>941</v>
      </c>
      <c r="J115" s="134">
        <v>641</v>
      </c>
      <c r="K115" s="134">
        <v>641</v>
      </c>
    </row>
    <row r="116" spans="1:11">
      <c r="A116" s="55"/>
      <c r="B116" s="56"/>
      <c r="C116" s="61" t="s">
        <v>147</v>
      </c>
      <c r="D116" s="4" t="s">
        <v>97</v>
      </c>
      <c r="E116" s="4" t="s">
        <v>101</v>
      </c>
      <c r="F116" s="4" t="s">
        <v>102</v>
      </c>
      <c r="G116" s="4" t="s">
        <v>63</v>
      </c>
      <c r="H116" s="4" t="s">
        <v>148</v>
      </c>
      <c r="I116" s="135">
        <v>1.5</v>
      </c>
      <c r="J116" s="135">
        <v>1.5</v>
      </c>
      <c r="K116" s="135">
        <v>1.5</v>
      </c>
    </row>
    <row r="117" spans="1:11" ht="40.5" customHeight="1">
      <c r="A117" s="55"/>
      <c r="B117" s="56"/>
      <c r="C117" s="74" t="s">
        <v>64</v>
      </c>
      <c r="D117" s="28" t="s">
        <v>97</v>
      </c>
      <c r="E117" s="32" t="s">
        <v>101</v>
      </c>
      <c r="F117" s="11" t="s">
        <v>102</v>
      </c>
      <c r="G117" s="11" t="s">
        <v>65</v>
      </c>
      <c r="H117" s="81"/>
      <c r="I117" s="127">
        <f>I118</f>
        <v>692.6</v>
      </c>
      <c r="J117" s="127">
        <f t="shared" ref="J117:K117" si="39">J118</f>
        <v>692.6</v>
      </c>
      <c r="K117" s="127">
        <f t="shared" si="39"/>
        <v>692.6</v>
      </c>
    </row>
    <row r="118" spans="1:11" ht="36.75" customHeight="1">
      <c r="A118" s="55"/>
      <c r="B118" s="56"/>
      <c r="C118" s="61" t="s">
        <v>145</v>
      </c>
      <c r="D118" s="4" t="s">
        <v>97</v>
      </c>
      <c r="E118" s="4" t="s">
        <v>101</v>
      </c>
      <c r="F118" s="4" t="s">
        <v>102</v>
      </c>
      <c r="G118" s="4" t="s">
        <v>65</v>
      </c>
      <c r="H118" s="4" t="s">
        <v>146</v>
      </c>
      <c r="I118" s="135">
        <v>692.6</v>
      </c>
      <c r="J118" s="135">
        <v>692.6</v>
      </c>
      <c r="K118" s="135">
        <v>692.6</v>
      </c>
    </row>
    <row r="119" spans="1:11">
      <c r="A119" s="55"/>
      <c r="B119" s="56"/>
      <c r="C119" s="80" t="s">
        <v>80</v>
      </c>
      <c r="D119" s="11" t="s">
        <v>97</v>
      </c>
      <c r="E119" s="32" t="s">
        <v>101</v>
      </c>
      <c r="F119" s="11" t="s">
        <v>133</v>
      </c>
      <c r="G119" s="32"/>
      <c r="H119" s="32"/>
      <c r="I119" s="136">
        <f t="shared" ref="I119:K120" si="40">I120</f>
        <v>12.8</v>
      </c>
      <c r="J119" s="136">
        <f t="shared" si="40"/>
        <v>12.8</v>
      </c>
      <c r="K119" s="136">
        <f t="shared" si="40"/>
        <v>12.8</v>
      </c>
    </row>
    <row r="120" spans="1:11">
      <c r="A120" s="55"/>
      <c r="B120" s="56"/>
      <c r="C120" s="77" t="s">
        <v>38</v>
      </c>
      <c r="D120" s="18" t="s">
        <v>97</v>
      </c>
      <c r="E120" s="24" t="s">
        <v>101</v>
      </c>
      <c r="F120" s="25" t="s">
        <v>133</v>
      </c>
      <c r="G120" s="25" t="s">
        <v>44</v>
      </c>
      <c r="H120" s="24"/>
      <c r="I120" s="128">
        <f t="shared" si="40"/>
        <v>12.8</v>
      </c>
      <c r="J120" s="128">
        <f t="shared" si="40"/>
        <v>12.8</v>
      </c>
      <c r="K120" s="128">
        <f t="shared" si="40"/>
        <v>12.8</v>
      </c>
    </row>
    <row r="121" spans="1:11">
      <c r="A121" s="55"/>
      <c r="B121" s="56"/>
      <c r="C121" s="77" t="s">
        <v>0</v>
      </c>
      <c r="D121" s="18" t="s">
        <v>97</v>
      </c>
      <c r="E121" s="24" t="s">
        <v>101</v>
      </c>
      <c r="F121" s="25" t="s">
        <v>133</v>
      </c>
      <c r="G121" s="25" t="s">
        <v>45</v>
      </c>
      <c r="H121" s="31"/>
      <c r="I121" s="128">
        <f>I123</f>
        <v>12.8</v>
      </c>
      <c r="J121" s="128">
        <f t="shared" ref="J121:K121" si="41">J123</f>
        <v>12.8</v>
      </c>
      <c r="K121" s="128">
        <f t="shared" si="41"/>
        <v>12.8</v>
      </c>
    </row>
    <row r="122" spans="1:11" ht="40.5">
      <c r="A122" s="55"/>
      <c r="B122" s="56"/>
      <c r="C122" s="82" t="s">
        <v>66</v>
      </c>
      <c r="D122" s="28" t="s">
        <v>97</v>
      </c>
      <c r="E122" s="32" t="s">
        <v>101</v>
      </c>
      <c r="F122" s="11" t="s">
        <v>133</v>
      </c>
      <c r="G122" s="11" t="s">
        <v>67</v>
      </c>
      <c r="H122" s="81"/>
      <c r="I122" s="127">
        <f>I123</f>
        <v>12.8</v>
      </c>
      <c r="J122" s="127">
        <f t="shared" ref="J122:K122" si="42">J123</f>
        <v>12.8</v>
      </c>
      <c r="K122" s="127">
        <f t="shared" si="42"/>
        <v>12.8</v>
      </c>
    </row>
    <row r="123" spans="1:11">
      <c r="A123" s="55"/>
      <c r="B123" s="56"/>
      <c r="C123" s="61" t="s">
        <v>145</v>
      </c>
      <c r="D123" s="12" t="s">
        <v>97</v>
      </c>
      <c r="E123" s="4" t="s">
        <v>101</v>
      </c>
      <c r="F123" s="4" t="s">
        <v>133</v>
      </c>
      <c r="G123" s="4" t="s">
        <v>67</v>
      </c>
      <c r="H123" s="4" t="s">
        <v>146</v>
      </c>
      <c r="I123" s="135">
        <v>12.8</v>
      </c>
      <c r="J123" s="135">
        <v>12.8</v>
      </c>
      <c r="K123" s="135">
        <v>12.8</v>
      </c>
    </row>
    <row r="124" spans="1:11">
      <c r="A124" s="55"/>
      <c r="B124" s="56"/>
      <c r="C124" s="77" t="s">
        <v>76</v>
      </c>
      <c r="D124" s="18" t="s">
        <v>97</v>
      </c>
      <c r="E124" s="24" t="s">
        <v>101</v>
      </c>
      <c r="F124" s="25" t="s">
        <v>135</v>
      </c>
      <c r="G124" s="31"/>
      <c r="H124" s="31"/>
      <c r="I124" s="133">
        <f>I125+I130</f>
        <v>180</v>
      </c>
      <c r="J124" s="133">
        <f t="shared" ref="J124:K124" si="43">J125+J130</f>
        <v>120</v>
      </c>
      <c r="K124" s="133">
        <f t="shared" si="43"/>
        <v>120</v>
      </c>
    </row>
    <row r="125" spans="1:11" ht="101.25">
      <c r="A125" s="55"/>
      <c r="B125" s="56"/>
      <c r="C125" s="171" t="s">
        <v>271</v>
      </c>
      <c r="D125" s="22" t="s">
        <v>97</v>
      </c>
      <c r="E125" s="24" t="s">
        <v>101</v>
      </c>
      <c r="F125" s="25" t="s">
        <v>135</v>
      </c>
      <c r="G125" s="25" t="s">
        <v>68</v>
      </c>
      <c r="H125" s="31"/>
      <c r="I125" s="115">
        <f>I126</f>
        <v>60</v>
      </c>
      <c r="J125" s="115">
        <f t="shared" ref="J125:K126" si="44">J126</f>
        <v>60</v>
      </c>
      <c r="K125" s="115">
        <f t="shared" si="44"/>
        <v>60</v>
      </c>
    </row>
    <row r="126" spans="1:11">
      <c r="A126" s="55"/>
      <c r="B126" s="56"/>
      <c r="C126" s="171" t="s">
        <v>192</v>
      </c>
      <c r="D126" s="22" t="s">
        <v>97</v>
      </c>
      <c r="E126" s="24" t="s">
        <v>101</v>
      </c>
      <c r="F126" s="25" t="s">
        <v>135</v>
      </c>
      <c r="G126" s="25" t="s">
        <v>253</v>
      </c>
      <c r="H126" s="31"/>
      <c r="I126" s="115">
        <f>I127</f>
        <v>60</v>
      </c>
      <c r="J126" s="115">
        <f t="shared" si="44"/>
        <v>60</v>
      </c>
      <c r="K126" s="115">
        <f t="shared" si="44"/>
        <v>60</v>
      </c>
    </row>
    <row r="127" spans="1:11" ht="60.75">
      <c r="A127" s="55"/>
      <c r="B127" s="56"/>
      <c r="C127" s="172" t="s">
        <v>199</v>
      </c>
      <c r="D127" s="25" t="s">
        <v>97</v>
      </c>
      <c r="E127" s="24" t="s">
        <v>101</v>
      </c>
      <c r="F127" s="25" t="s">
        <v>135</v>
      </c>
      <c r="G127" s="25" t="s">
        <v>198</v>
      </c>
      <c r="H127" s="31"/>
      <c r="I127" s="128">
        <f t="shared" ref="I127:K128" si="45">I128</f>
        <v>60</v>
      </c>
      <c r="J127" s="128">
        <f t="shared" si="45"/>
        <v>60</v>
      </c>
      <c r="K127" s="128">
        <f t="shared" si="45"/>
        <v>60</v>
      </c>
    </row>
    <row r="128" spans="1:11" ht="81">
      <c r="A128" s="55"/>
      <c r="B128" s="56"/>
      <c r="C128" s="173" t="s">
        <v>272</v>
      </c>
      <c r="D128" s="28" t="s">
        <v>97</v>
      </c>
      <c r="E128" s="164" t="s">
        <v>101</v>
      </c>
      <c r="F128" s="28" t="s">
        <v>135</v>
      </c>
      <c r="G128" s="28" t="s">
        <v>200</v>
      </c>
      <c r="H128" s="68"/>
      <c r="I128" s="121">
        <f t="shared" si="45"/>
        <v>60</v>
      </c>
      <c r="J128" s="121">
        <f t="shared" si="45"/>
        <v>60</v>
      </c>
      <c r="K128" s="121">
        <f t="shared" si="45"/>
        <v>60</v>
      </c>
    </row>
    <row r="129" spans="1:11" ht="40.5" customHeight="1">
      <c r="A129" s="55"/>
      <c r="B129" s="56"/>
      <c r="C129" s="174" t="s">
        <v>255</v>
      </c>
      <c r="D129" s="5" t="s">
        <v>97</v>
      </c>
      <c r="E129" s="5" t="s">
        <v>101</v>
      </c>
      <c r="F129" s="5" t="s">
        <v>135</v>
      </c>
      <c r="G129" s="5" t="s">
        <v>200</v>
      </c>
      <c r="H129" s="175" t="s">
        <v>254</v>
      </c>
      <c r="I129" s="120">
        <v>60</v>
      </c>
      <c r="J129" s="120">
        <v>60</v>
      </c>
      <c r="K129" s="120">
        <v>60</v>
      </c>
    </row>
    <row r="130" spans="1:11">
      <c r="A130" s="55"/>
      <c r="B130" s="56"/>
      <c r="C130" s="172" t="s">
        <v>38</v>
      </c>
      <c r="D130" s="18" t="s">
        <v>97</v>
      </c>
      <c r="E130" s="24" t="s">
        <v>101</v>
      </c>
      <c r="F130" s="25" t="s">
        <v>135</v>
      </c>
      <c r="G130" s="25" t="s">
        <v>44</v>
      </c>
      <c r="H130" s="24" t="s">
        <v>32</v>
      </c>
      <c r="I130" s="128">
        <f>I131</f>
        <v>120</v>
      </c>
      <c r="J130" s="128">
        <f t="shared" ref="J130:K132" si="46">J131</f>
        <v>60</v>
      </c>
      <c r="K130" s="128">
        <f t="shared" si="46"/>
        <v>60</v>
      </c>
    </row>
    <row r="131" spans="1:11">
      <c r="A131" s="55"/>
      <c r="B131" s="56"/>
      <c r="C131" s="83" t="s">
        <v>81</v>
      </c>
      <c r="D131" s="22" t="s">
        <v>97</v>
      </c>
      <c r="E131" s="25" t="s">
        <v>101</v>
      </c>
      <c r="F131" s="25" t="s">
        <v>135</v>
      </c>
      <c r="G131" s="25" t="s">
        <v>45</v>
      </c>
      <c r="H131" s="25"/>
      <c r="I131" s="128">
        <f>I132</f>
        <v>120</v>
      </c>
      <c r="J131" s="128">
        <f t="shared" si="46"/>
        <v>60</v>
      </c>
      <c r="K131" s="128">
        <f t="shared" si="46"/>
        <v>60</v>
      </c>
    </row>
    <row r="132" spans="1:11">
      <c r="A132" s="55"/>
      <c r="B132" s="56"/>
      <c r="C132" s="84" t="s">
        <v>69</v>
      </c>
      <c r="D132" s="3" t="s">
        <v>97</v>
      </c>
      <c r="E132" s="8" t="s">
        <v>101</v>
      </c>
      <c r="F132" s="7" t="s">
        <v>135</v>
      </c>
      <c r="G132" s="7" t="s">
        <v>70</v>
      </c>
      <c r="H132" s="9"/>
      <c r="I132" s="125">
        <f>I133</f>
        <v>120</v>
      </c>
      <c r="J132" s="125">
        <f t="shared" si="46"/>
        <v>60</v>
      </c>
      <c r="K132" s="125">
        <f t="shared" si="46"/>
        <v>60</v>
      </c>
    </row>
    <row r="133" spans="1:11">
      <c r="A133" s="55"/>
      <c r="B133" s="56"/>
      <c r="C133" s="85" t="s">
        <v>145</v>
      </c>
      <c r="D133" s="40" t="s">
        <v>97</v>
      </c>
      <c r="E133" s="40" t="s">
        <v>101</v>
      </c>
      <c r="F133" s="40" t="s">
        <v>135</v>
      </c>
      <c r="G133" s="40" t="s">
        <v>70</v>
      </c>
      <c r="H133" s="40" t="s">
        <v>146</v>
      </c>
      <c r="I133" s="137">
        <v>120</v>
      </c>
      <c r="J133" s="137">
        <v>60</v>
      </c>
      <c r="K133" s="137">
        <v>60</v>
      </c>
    </row>
    <row r="134" spans="1:11">
      <c r="A134" s="55"/>
      <c r="B134" s="56"/>
      <c r="C134" s="78" t="s">
        <v>82</v>
      </c>
      <c r="D134" s="18" t="s">
        <v>97</v>
      </c>
      <c r="E134" s="8" t="s">
        <v>112</v>
      </c>
      <c r="F134" s="8"/>
      <c r="G134" s="8" t="s">
        <v>32</v>
      </c>
      <c r="H134" s="8" t="s">
        <v>32</v>
      </c>
      <c r="I134" s="125">
        <f>I135+I144+I154+I182</f>
        <v>54731.199999999997</v>
      </c>
      <c r="J134" s="125">
        <f>J135+J144+J154+J182</f>
        <v>13742.1</v>
      </c>
      <c r="K134" s="125">
        <f>K135+K144+K154+K182</f>
        <v>12533.2</v>
      </c>
    </row>
    <row r="135" spans="1:11">
      <c r="A135" s="55"/>
      <c r="B135" s="56"/>
      <c r="C135" s="77" t="s">
        <v>83</v>
      </c>
      <c r="D135" s="18" t="s">
        <v>97</v>
      </c>
      <c r="E135" s="6" t="s">
        <v>112</v>
      </c>
      <c r="F135" s="3" t="s">
        <v>113</v>
      </c>
      <c r="G135" s="6" t="s">
        <v>32</v>
      </c>
      <c r="H135" s="6" t="s">
        <v>32</v>
      </c>
      <c r="I135" s="131">
        <f t="shared" ref="I135:K136" si="47">I136</f>
        <v>2182.4</v>
      </c>
      <c r="J135" s="131">
        <f t="shared" si="47"/>
        <v>1677.4</v>
      </c>
      <c r="K135" s="131">
        <f t="shared" si="47"/>
        <v>1677.4</v>
      </c>
    </row>
    <row r="136" spans="1:11">
      <c r="A136" s="55"/>
      <c r="B136" s="56"/>
      <c r="C136" s="80" t="s">
        <v>38</v>
      </c>
      <c r="D136" s="22" t="s">
        <v>97</v>
      </c>
      <c r="E136" s="14" t="s">
        <v>112</v>
      </c>
      <c r="F136" s="14" t="s">
        <v>113</v>
      </c>
      <c r="G136" s="14" t="s">
        <v>44</v>
      </c>
      <c r="H136" s="14"/>
      <c r="I136" s="115">
        <f t="shared" si="47"/>
        <v>2182.4</v>
      </c>
      <c r="J136" s="115">
        <f t="shared" si="47"/>
        <v>1677.4</v>
      </c>
      <c r="K136" s="115">
        <f t="shared" si="47"/>
        <v>1677.4</v>
      </c>
    </row>
    <row r="137" spans="1:11">
      <c r="A137" s="55"/>
      <c r="B137" s="56"/>
      <c r="C137" s="77" t="s">
        <v>0</v>
      </c>
      <c r="D137" s="25" t="s">
        <v>97</v>
      </c>
      <c r="E137" s="18" t="s">
        <v>112</v>
      </c>
      <c r="F137" s="18" t="s">
        <v>113</v>
      </c>
      <c r="G137" s="18" t="s">
        <v>45</v>
      </c>
      <c r="H137" s="18"/>
      <c r="I137" s="128">
        <f>I140+I142+I138</f>
        <v>2182.4</v>
      </c>
      <c r="J137" s="128">
        <f t="shared" ref="J137:K137" si="48">J140+J142+J138</f>
        <v>1677.4</v>
      </c>
      <c r="K137" s="128">
        <f t="shared" si="48"/>
        <v>1677.4</v>
      </c>
    </row>
    <row r="138" spans="1:11" ht="29.25" customHeight="1">
      <c r="A138" s="55"/>
      <c r="B138" s="56"/>
      <c r="C138" s="84" t="s">
        <v>277</v>
      </c>
      <c r="D138" s="7" t="s">
        <v>97</v>
      </c>
      <c r="E138" s="3" t="s">
        <v>112</v>
      </c>
      <c r="F138" s="3" t="s">
        <v>113</v>
      </c>
      <c r="G138" s="3" t="s">
        <v>276</v>
      </c>
      <c r="H138" s="49"/>
      <c r="I138" s="125">
        <f>I139</f>
        <v>505</v>
      </c>
      <c r="J138" s="125">
        <f t="shared" ref="J138:K140" si="49">J139</f>
        <v>0</v>
      </c>
      <c r="K138" s="125">
        <f t="shared" si="49"/>
        <v>0</v>
      </c>
    </row>
    <row r="139" spans="1:11" ht="39.75" customHeight="1">
      <c r="A139" s="55"/>
      <c r="B139" s="56"/>
      <c r="C139" s="61" t="s">
        <v>145</v>
      </c>
      <c r="D139" s="4" t="s">
        <v>97</v>
      </c>
      <c r="E139" s="5" t="s">
        <v>112</v>
      </c>
      <c r="F139" s="5" t="s">
        <v>113</v>
      </c>
      <c r="G139" s="5" t="s">
        <v>276</v>
      </c>
      <c r="H139" s="5" t="s">
        <v>146</v>
      </c>
      <c r="I139" s="135">
        <v>505</v>
      </c>
      <c r="J139" s="135">
        <v>0</v>
      </c>
      <c r="K139" s="135">
        <v>0</v>
      </c>
    </row>
    <row r="140" spans="1:11" ht="40.5" customHeight="1">
      <c r="A140" s="55"/>
      <c r="B140" s="56"/>
      <c r="C140" s="84" t="s">
        <v>109</v>
      </c>
      <c r="D140" s="7" t="s">
        <v>97</v>
      </c>
      <c r="E140" s="3" t="s">
        <v>112</v>
      </c>
      <c r="F140" s="3" t="s">
        <v>113</v>
      </c>
      <c r="G140" s="3" t="s">
        <v>114</v>
      </c>
      <c r="H140" s="49"/>
      <c r="I140" s="125">
        <f>I141</f>
        <v>200</v>
      </c>
      <c r="J140" s="125">
        <f t="shared" si="49"/>
        <v>200</v>
      </c>
      <c r="K140" s="125">
        <f t="shared" si="49"/>
        <v>200</v>
      </c>
    </row>
    <row r="141" spans="1:11" ht="40.5" customHeight="1">
      <c r="A141" s="55"/>
      <c r="B141" s="56"/>
      <c r="C141" s="61" t="s">
        <v>145</v>
      </c>
      <c r="D141" s="4" t="s">
        <v>97</v>
      </c>
      <c r="E141" s="5" t="s">
        <v>112</v>
      </c>
      <c r="F141" s="5" t="s">
        <v>113</v>
      </c>
      <c r="G141" s="5" t="s">
        <v>114</v>
      </c>
      <c r="H141" s="5" t="s">
        <v>146</v>
      </c>
      <c r="I141" s="135">
        <v>200</v>
      </c>
      <c r="J141" s="135">
        <v>200</v>
      </c>
      <c r="K141" s="135">
        <v>200</v>
      </c>
    </row>
    <row r="142" spans="1:11" ht="40.5" customHeight="1">
      <c r="A142" s="55"/>
      <c r="B142" s="56"/>
      <c r="C142" s="82" t="s">
        <v>181</v>
      </c>
      <c r="D142" s="7" t="s">
        <v>97</v>
      </c>
      <c r="E142" s="3" t="s">
        <v>112</v>
      </c>
      <c r="F142" s="3" t="s">
        <v>113</v>
      </c>
      <c r="G142" s="3" t="s">
        <v>164</v>
      </c>
      <c r="H142" s="49"/>
      <c r="I142" s="125">
        <f>I143</f>
        <v>1477.4</v>
      </c>
      <c r="J142" s="125">
        <f t="shared" ref="J142:K142" si="50">J143</f>
        <v>1477.4</v>
      </c>
      <c r="K142" s="125">
        <f t="shared" si="50"/>
        <v>1477.4</v>
      </c>
    </row>
    <row r="143" spans="1:11" ht="40.5" customHeight="1">
      <c r="A143" s="55"/>
      <c r="B143" s="56"/>
      <c r="C143" s="61" t="s">
        <v>145</v>
      </c>
      <c r="D143" s="4" t="s">
        <v>97</v>
      </c>
      <c r="E143" s="5" t="s">
        <v>112</v>
      </c>
      <c r="F143" s="5" t="s">
        <v>113</v>
      </c>
      <c r="G143" s="5" t="s">
        <v>164</v>
      </c>
      <c r="H143" s="5" t="s">
        <v>146</v>
      </c>
      <c r="I143" s="135">
        <v>1477.4</v>
      </c>
      <c r="J143" s="135">
        <v>1477.4</v>
      </c>
      <c r="K143" s="135">
        <v>1477.4</v>
      </c>
    </row>
    <row r="144" spans="1:11">
      <c r="A144" s="55"/>
      <c r="B144" s="56"/>
      <c r="C144" s="74" t="s">
        <v>84</v>
      </c>
      <c r="D144" s="11" t="s">
        <v>97</v>
      </c>
      <c r="E144" s="32" t="s">
        <v>112</v>
      </c>
      <c r="F144" s="11" t="s">
        <v>129</v>
      </c>
      <c r="G144" s="32" t="s">
        <v>32</v>
      </c>
      <c r="H144" s="32" t="s">
        <v>32</v>
      </c>
      <c r="I144" s="138">
        <f>I150+I145</f>
        <v>26426.600000000002</v>
      </c>
      <c r="J144" s="138">
        <f t="shared" ref="J144:K144" si="51">J150+J145</f>
        <v>250</v>
      </c>
      <c r="K144" s="138">
        <f t="shared" si="51"/>
        <v>250</v>
      </c>
    </row>
    <row r="145" spans="1:11" ht="81">
      <c r="A145" s="55"/>
      <c r="B145" s="56"/>
      <c r="C145" s="171" t="s">
        <v>282</v>
      </c>
      <c r="D145" s="22" t="s">
        <v>97</v>
      </c>
      <c r="E145" s="24" t="s">
        <v>112</v>
      </c>
      <c r="F145" s="25" t="s">
        <v>129</v>
      </c>
      <c r="G145" s="25" t="s">
        <v>278</v>
      </c>
      <c r="H145" s="31"/>
      <c r="I145" s="115">
        <f>I146</f>
        <v>25720.2</v>
      </c>
      <c r="J145" s="115">
        <f t="shared" ref="J145:K146" si="52">J146</f>
        <v>0</v>
      </c>
      <c r="K145" s="115">
        <f t="shared" si="52"/>
        <v>0</v>
      </c>
    </row>
    <row r="146" spans="1:11">
      <c r="A146" s="55"/>
      <c r="B146" s="56"/>
      <c r="C146" s="171" t="s">
        <v>192</v>
      </c>
      <c r="D146" s="22" t="s">
        <v>97</v>
      </c>
      <c r="E146" s="24" t="s">
        <v>112</v>
      </c>
      <c r="F146" s="25" t="s">
        <v>129</v>
      </c>
      <c r="G146" s="25" t="s">
        <v>279</v>
      </c>
      <c r="H146" s="31"/>
      <c r="I146" s="115">
        <f>I147</f>
        <v>25720.2</v>
      </c>
      <c r="J146" s="115">
        <f t="shared" si="52"/>
        <v>0</v>
      </c>
      <c r="K146" s="115">
        <f t="shared" si="52"/>
        <v>0</v>
      </c>
    </row>
    <row r="147" spans="1:11" ht="40.5">
      <c r="A147" s="55"/>
      <c r="B147" s="56"/>
      <c r="C147" s="172" t="s">
        <v>283</v>
      </c>
      <c r="D147" s="25" t="s">
        <v>97</v>
      </c>
      <c r="E147" s="24" t="s">
        <v>112</v>
      </c>
      <c r="F147" s="25" t="s">
        <v>129</v>
      </c>
      <c r="G147" s="25" t="s">
        <v>280</v>
      </c>
      <c r="H147" s="31"/>
      <c r="I147" s="128">
        <f t="shared" ref="I147:K148" si="53">I148</f>
        <v>25720.2</v>
      </c>
      <c r="J147" s="128">
        <f t="shared" si="53"/>
        <v>0</v>
      </c>
      <c r="K147" s="128">
        <f t="shared" si="53"/>
        <v>0</v>
      </c>
    </row>
    <row r="148" spans="1:11" ht="40.5">
      <c r="A148" s="55"/>
      <c r="B148" s="56"/>
      <c r="C148" s="173" t="s">
        <v>284</v>
      </c>
      <c r="D148" s="28" t="s">
        <v>97</v>
      </c>
      <c r="E148" s="164" t="s">
        <v>112</v>
      </c>
      <c r="F148" s="28" t="s">
        <v>129</v>
      </c>
      <c r="G148" s="28" t="s">
        <v>281</v>
      </c>
      <c r="H148" s="68"/>
      <c r="I148" s="121">
        <f t="shared" si="53"/>
        <v>25720.2</v>
      </c>
      <c r="J148" s="121">
        <f t="shared" si="53"/>
        <v>0</v>
      </c>
      <c r="K148" s="121">
        <f t="shared" si="53"/>
        <v>0</v>
      </c>
    </row>
    <row r="149" spans="1:11" ht="45.75" customHeight="1">
      <c r="A149" s="55"/>
      <c r="B149" s="56"/>
      <c r="C149" s="61" t="s">
        <v>145</v>
      </c>
      <c r="D149" s="5" t="s">
        <v>97</v>
      </c>
      <c r="E149" s="5" t="s">
        <v>112</v>
      </c>
      <c r="F149" s="5" t="s">
        <v>129</v>
      </c>
      <c r="G149" s="5" t="s">
        <v>281</v>
      </c>
      <c r="H149" s="175" t="s">
        <v>146</v>
      </c>
      <c r="I149" s="120">
        <v>25720.2</v>
      </c>
      <c r="J149" s="120">
        <v>0</v>
      </c>
      <c r="K149" s="120">
        <v>0</v>
      </c>
    </row>
    <row r="150" spans="1:11">
      <c r="A150" s="55"/>
      <c r="B150" s="56"/>
      <c r="C150" s="77" t="s">
        <v>38</v>
      </c>
      <c r="D150" s="86" t="s">
        <v>97</v>
      </c>
      <c r="E150" s="25" t="s">
        <v>112</v>
      </c>
      <c r="F150" s="25" t="s">
        <v>129</v>
      </c>
      <c r="G150" s="25" t="s">
        <v>44</v>
      </c>
      <c r="H150" s="8" t="s">
        <v>32</v>
      </c>
      <c r="I150" s="125">
        <f t="shared" ref="I150:K152" si="54">I151</f>
        <v>706.4</v>
      </c>
      <c r="J150" s="125">
        <f t="shared" si="54"/>
        <v>250</v>
      </c>
      <c r="K150" s="125">
        <f t="shared" si="54"/>
        <v>250</v>
      </c>
    </row>
    <row r="151" spans="1:11">
      <c r="A151" s="55"/>
      <c r="B151" s="56"/>
      <c r="C151" s="84" t="s">
        <v>0</v>
      </c>
      <c r="D151" s="18" t="s">
        <v>97</v>
      </c>
      <c r="E151" s="7" t="s">
        <v>112</v>
      </c>
      <c r="F151" s="7" t="s">
        <v>129</v>
      </c>
      <c r="G151" s="7" t="s">
        <v>45</v>
      </c>
      <c r="H151" s="9"/>
      <c r="I151" s="128">
        <f t="shared" si="54"/>
        <v>706.4</v>
      </c>
      <c r="J151" s="128">
        <f t="shared" si="54"/>
        <v>250</v>
      </c>
      <c r="K151" s="128">
        <f t="shared" si="54"/>
        <v>250</v>
      </c>
    </row>
    <row r="152" spans="1:11">
      <c r="A152" s="55"/>
      <c r="B152" s="56"/>
      <c r="C152" s="84" t="s">
        <v>2</v>
      </c>
      <c r="D152" s="3" t="s">
        <v>97</v>
      </c>
      <c r="E152" s="7" t="s">
        <v>112</v>
      </c>
      <c r="F152" s="7" t="s">
        <v>129</v>
      </c>
      <c r="G152" s="7" t="s">
        <v>3</v>
      </c>
      <c r="H152" s="9"/>
      <c r="I152" s="125">
        <f t="shared" si="54"/>
        <v>706.4</v>
      </c>
      <c r="J152" s="125">
        <f t="shared" si="54"/>
        <v>250</v>
      </c>
      <c r="K152" s="125">
        <f t="shared" si="54"/>
        <v>250</v>
      </c>
    </row>
    <row r="153" spans="1:11">
      <c r="A153" s="55"/>
      <c r="B153" s="56"/>
      <c r="C153" s="63" t="s">
        <v>145</v>
      </c>
      <c r="D153" s="12" t="s">
        <v>97</v>
      </c>
      <c r="E153" s="12" t="s">
        <v>112</v>
      </c>
      <c r="F153" s="12" t="s">
        <v>129</v>
      </c>
      <c r="G153" s="12" t="s">
        <v>3</v>
      </c>
      <c r="H153" s="12" t="s">
        <v>146</v>
      </c>
      <c r="I153" s="134">
        <f>250+306.4+150</f>
        <v>706.4</v>
      </c>
      <c r="J153" s="134">
        <v>250</v>
      </c>
      <c r="K153" s="134">
        <v>250</v>
      </c>
    </row>
    <row r="154" spans="1:11">
      <c r="A154" s="55"/>
      <c r="B154" s="56"/>
      <c r="C154" s="77" t="s">
        <v>85</v>
      </c>
      <c r="D154" s="24" t="s">
        <v>97</v>
      </c>
      <c r="E154" s="24" t="s">
        <v>112</v>
      </c>
      <c r="F154" s="24" t="s">
        <v>115</v>
      </c>
      <c r="G154" s="31"/>
      <c r="H154" s="31"/>
      <c r="I154" s="133">
        <f>I155+I162+I170</f>
        <v>15861</v>
      </c>
      <c r="J154" s="133">
        <f t="shared" ref="J154:K154" si="55">J155+J162+J170</f>
        <v>4788.3</v>
      </c>
      <c r="K154" s="133">
        <f t="shared" si="55"/>
        <v>3551</v>
      </c>
    </row>
    <row r="155" spans="1:11" ht="81">
      <c r="A155" s="55"/>
      <c r="B155" s="56"/>
      <c r="C155" s="157" t="s">
        <v>120</v>
      </c>
      <c r="D155" s="22" t="s">
        <v>97</v>
      </c>
      <c r="E155" s="8" t="s">
        <v>112</v>
      </c>
      <c r="F155" s="7" t="s">
        <v>115</v>
      </c>
      <c r="G155" s="7" t="s">
        <v>136</v>
      </c>
      <c r="H155" s="21"/>
      <c r="I155" s="144">
        <f>I157</f>
        <v>6204.6</v>
      </c>
      <c r="J155" s="144">
        <f t="shared" ref="J155:K155" si="56">J157</f>
        <v>1237.3</v>
      </c>
      <c r="K155" s="144">
        <f t="shared" si="56"/>
        <v>0</v>
      </c>
    </row>
    <row r="156" spans="1:11">
      <c r="A156" s="55"/>
      <c r="B156" s="56"/>
      <c r="C156" s="155" t="s">
        <v>192</v>
      </c>
      <c r="D156" s="22" t="s">
        <v>97</v>
      </c>
      <c r="E156" s="8" t="s">
        <v>112</v>
      </c>
      <c r="F156" s="7" t="s">
        <v>115</v>
      </c>
      <c r="G156" s="7" t="s">
        <v>256</v>
      </c>
      <c r="H156" s="21"/>
      <c r="I156" s="144">
        <f>I157</f>
        <v>6204.6</v>
      </c>
      <c r="J156" s="144">
        <f t="shared" ref="J156:K156" si="57">J157</f>
        <v>1237.3</v>
      </c>
      <c r="K156" s="144">
        <f t="shared" si="57"/>
        <v>0</v>
      </c>
    </row>
    <row r="157" spans="1:11" ht="83.25" customHeight="1">
      <c r="A157" s="55"/>
      <c r="B157" s="56"/>
      <c r="C157" s="77" t="s">
        <v>210</v>
      </c>
      <c r="D157" s="25" t="s">
        <v>97</v>
      </c>
      <c r="E157" s="24" t="s">
        <v>112</v>
      </c>
      <c r="F157" s="25" t="s">
        <v>115</v>
      </c>
      <c r="G157" s="25" t="s">
        <v>211</v>
      </c>
      <c r="H157" s="31"/>
      <c r="I157" s="128">
        <f>I160+I158</f>
        <v>6204.6</v>
      </c>
      <c r="J157" s="128">
        <f t="shared" ref="J157:K157" si="58">J160+J158</f>
        <v>1237.3</v>
      </c>
      <c r="K157" s="128">
        <f t="shared" si="58"/>
        <v>0</v>
      </c>
    </row>
    <row r="158" spans="1:11">
      <c r="A158" s="55"/>
      <c r="B158" s="56"/>
      <c r="C158" s="157" t="s">
        <v>137</v>
      </c>
      <c r="D158" s="7" t="s">
        <v>97</v>
      </c>
      <c r="E158" s="8" t="s">
        <v>112</v>
      </c>
      <c r="F158" s="7" t="s">
        <v>115</v>
      </c>
      <c r="G158" s="7" t="s">
        <v>212</v>
      </c>
      <c r="H158" s="8"/>
      <c r="I158" s="131">
        <f>I159</f>
        <v>0</v>
      </c>
      <c r="J158" s="131">
        <f t="shared" ref="J158:K158" si="59">J159</f>
        <v>1237.3</v>
      </c>
      <c r="K158" s="131">
        <f t="shared" si="59"/>
        <v>0</v>
      </c>
    </row>
    <row r="159" spans="1:11">
      <c r="A159" s="55"/>
      <c r="B159" s="56"/>
      <c r="C159" s="67" t="s">
        <v>145</v>
      </c>
      <c r="D159" s="4" t="s">
        <v>97</v>
      </c>
      <c r="E159" s="4" t="s">
        <v>112</v>
      </c>
      <c r="F159" s="4" t="s">
        <v>115</v>
      </c>
      <c r="G159" s="4" t="s">
        <v>212</v>
      </c>
      <c r="H159" s="4" t="s">
        <v>146</v>
      </c>
      <c r="I159" s="135">
        <v>0</v>
      </c>
      <c r="J159" s="135">
        <v>1237.3</v>
      </c>
      <c r="K159" s="135">
        <v>0</v>
      </c>
    </row>
    <row r="160" spans="1:11" ht="40.5">
      <c r="A160" s="55"/>
      <c r="B160" s="56"/>
      <c r="C160" s="66" t="s">
        <v>214</v>
      </c>
      <c r="D160" s="3" t="s">
        <v>97</v>
      </c>
      <c r="E160" s="6" t="s">
        <v>112</v>
      </c>
      <c r="F160" s="3" t="s">
        <v>115</v>
      </c>
      <c r="G160" s="3" t="s">
        <v>213</v>
      </c>
      <c r="H160" s="6"/>
      <c r="I160" s="118">
        <f>I161</f>
        <v>6204.6</v>
      </c>
      <c r="J160" s="118">
        <f t="shared" ref="J160:K160" si="60">J161</f>
        <v>0</v>
      </c>
      <c r="K160" s="118">
        <f t="shared" si="60"/>
        <v>0</v>
      </c>
    </row>
    <row r="161" spans="1:11">
      <c r="A161" s="55"/>
      <c r="B161" s="56"/>
      <c r="C161" s="61" t="s">
        <v>145</v>
      </c>
      <c r="D161" s="5" t="s">
        <v>97</v>
      </c>
      <c r="E161" s="5" t="s">
        <v>112</v>
      </c>
      <c r="F161" s="5" t="s">
        <v>115</v>
      </c>
      <c r="G161" s="5" t="s">
        <v>213</v>
      </c>
      <c r="H161" s="5" t="s">
        <v>146</v>
      </c>
      <c r="I161" s="120">
        <v>6204.6</v>
      </c>
      <c r="J161" s="120">
        <v>0</v>
      </c>
      <c r="K161" s="120">
        <v>0</v>
      </c>
    </row>
    <row r="162" spans="1:11" ht="60.75">
      <c r="A162" s="55"/>
      <c r="B162" s="56"/>
      <c r="C162" s="157" t="s">
        <v>218</v>
      </c>
      <c r="D162" s="22" t="s">
        <v>97</v>
      </c>
      <c r="E162" s="8" t="s">
        <v>112</v>
      </c>
      <c r="F162" s="7" t="s">
        <v>115</v>
      </c>
      <c r="G162" s="22" t="s">
        <v>155</v>
      </c>
      <c r="H162" s="10"/>
      <c r="I162" s="138">
        <f>I163</f>
        <v>2631.6</v>
      </c>
      <c r="J162" s="138">
        <f t="shared" ref="J162:K162" si="61">J163</f>
        <v>0</v>
      </c>
      <c r="K162" s="138">
        <f t="shared" si="61"/>
        <v>0</v>
      </c>
    </row>
    <row r="163" spans="1:11">
      <c r="A163" s="55"/>
      <c r="B163" s="56"/>
      <c r="C163" s="155" t="s">
        <v>192</v>
      </c>
      <c r="D163" s="22" t="s">
        <v>97</v>
      </c>
      <c r="E163" s="8" t="s">
        <v>112</v>
      </c>
      <c r="F163" s="7" t="s">
        <v>115</v>
      </c>
      <c r="G163" s="22" t="s">
        <v>257</v>
      </c>
      <c r="H163" s="10"/>
      <c r="I163" s="138">
        <f>I164+I167</f>
        <v>2631.6</v>
      </c>
      <c r="J163" s="138">
        <f t="shared" ref="J163:K163" si="62">J164+J167</f>
        <v>0</v>
      </c>
      <c r="K163" s="138">
        <f t="shared" si="62"/>
        <v>0</v>
      </c>
    </row>
    <row r="164" spans="1:11" ht="40.5">
      <c r="A164" s="55"/>
      <c r="B164" s="56"/>
      <c r="C164" s="77" t="s">
        <v>219</v>
      </c>
      <c r="D164" s="25" t="s">
        <v>97</v>
      </c>
      <c r="E164" s="24" t="s">
        <v>112</v>
      </c>
      <c r="F164" s="25" t="s">
        <v>115</v>
      </c>
      <c r="G164" s="22" t="s">
        <v>220</v>
      </c>
      <c r="H164" s="10"/>
      <c r="I164" s="138">
        <f>I165</f>
        <v>1052.5999999999999</v>
      </c>
      <c r="J164" s="138">
        <f t="shared" ref="J164:K165" si="63">J165</f>
        <v>0</v>
      </c>
      <c r="K164" s="138">
        <f t="shared" si="63"/>
        <v>0</v>
      </c>
    </row>
    <row r="165" spans="1:11">
      <c r="A165" s="55"/>
      <c r="B165" s="56"/>
      <c r="C165" s="157" t="s">
        <v>143</v>
      </c>
      <c r="D165" s="7" t="s">
        <v>97</v>
      </c>
      <c r="E165" s="8" t="s">
        <v>112</v>
      </c>
      <c r="F165" s="7" t="s">
        <v>115</v>
      </c>
      <c r="G165" s="22" t="s">
        <v>221</v>
      </c>
      <c r="H165" s="10"/>
      <c r="I165" s="138">
        <f>I166</f>
        <v>1052.5999999999999</v>
      </c>
      <c r="J165" s="138">
        <f t="shared" si="63"/>
        <v>0</v>
      </c>
      <c r="K165" s="138">
        <f t="shared" si="63"/>
        <v>0</v>
      </c>
    </row>
    <row r="166" spans="1:11">
      <c r="A166" s="55"/>
      <c r="B166" s="56"/>
      <c r="C166" s="67" t="s">
        <v>145</v>
      </c>
      <c r="D166" s="4" t="s">
        <v>97</v>
      </c>
      <c r="E166" s="4" t="s">
        <v>112</v>
      </c>
      <c r="F166" s="4" t="s">
        <v>115</v>
      </c>
      <c r="G166" s="10" t="s">
        <v>222</v>
      </c>
      <c r="H166" s="10" t="s">
        <v>146</v>
      </c>
      <c r="I166" s="158">
        <v>1052.5999999999999</v>
      </c>
      <c r="J166" s="158">
        <v>0</v>
      </c>
      <c r="K166" s="158">
        <v>0</v>
      </c>
    </row>
    <row r="167" spans="1:11" ht="40.5">
      <c r="A167" s="55"/>
      <c r="B167" s="56"/>
      <c r="C167" s="77" t="s">
        <v>225</v>
      </c>
      <c r="D167" s="25" t="s">
        <v>97</v>
      </c>
      <c r="E167" s="24" t="s">
        <v>112</v>
      </c>
      <c r="F167" s="25" t="s">
        <v>115</v>
      </c>
      <c r="G167" s="22" t="s">
        <v>223</v>
      </c>
      <c r="H167" s="10"/>
      <c r="I167" s="138">
        <f t="shared" ref="I167:K168" si="64">I168</f>
        <v>1579</v>
      </c>
      <c r="J167" s="138">
        <f t="shared" si="64"/>
        <v>0</v>
      </c>
      <c r="K167" s="138">
        <f t="shared" si="64"/>
        <v>0</v>
      </c>
    </row>
    <row r="168" spans="1:11">
      <c r="A168" s="55"/>
      <c r="B168" s="56"/>
      <c r="C168" s="157" t="s">
        <v>143</v>
      </c>
      <c r="D168" s="7" t="s">
        <v>97</v>
      </c>
      <c r="E168" s="8" t="s">
        <v>112</v>
      </c>
      <c r="F168" s="7" t="s">
        <v>115</v>
      </c>
      <c r="G168" s="22" t="s">
        <v>224</v>
      </c>
      <c r="H168" s="10"/>
      <c r="I168" s="138">
        <f t="shared" si="64"/>
        <v>1579</v>
      </c>
      <c r="J168" s="138">
        <f t="shared" si="64"/>
        <v>0</v>
      </c>
      <c r="K168" s="138">
        <f t="shared" si="64"/>
        <v>0</v>
      </c>
    </row>
    <row r="169" spans="1:11">
      <c r="A169" s="55"/>
      <c r="B169" s="56"/>
      <c r="C169" s="67" t="s">
        <v>145</v>
      </c>
      <c r="D169" s="4" t="s">
        <v>97</v>
      </c>
      <c r="E169" s="4" t="s">
        <v>112</v>
      </c>
      <c r="F169" s="4" t="s">
        <v>115</v>
      </c>
      <c r="G169" s="10" t="s">
        <v>224</v>
      </c>
      <c r="H169" s="10" t="s">
        <v>146</v>
      </c>
      <c r="I169" s="158">
        <v>1579</v>
      </c>
      <c r="J169" s="158">
        <v>0</v>
      </c>
      <c r="K169" s="158">
        <v>0</v>
      </c>
    </row>
    <row r="170" spans="1:11">
      <c r="A170" s="55"/>
      <c r="B170" s="56"/>
      <c r="C170" s="80" t="s">
        <v>38</v>
      </c>
      <c r="D170" s="23" t="s">
        <v>97</v>
      </c>
      <c r="E170" s="23" t="s">
        <v>112</v>
      </c>
      <c r="F170" s="23" t="s">
        <v>115</v>
      </c>
      <c r="G170" s="22" t="s">
        <v>44</v>
      </c>
      <c r="H170" s="10"/>
      <c r="I170" s="115">
        <f>I171</f>
        <v>7024.8</v>
      </c>
      <c r="J170" s="115">
        <f t="shared" ref="J170:K170" si="65">J171</f>
        <v>3551</v>
      </c>
      <c r="K170" s="115">
        <f t="shared" si="65"/>
        <v>3551</v>
      </c>
    </row>
    <row r="171" spans="1:11">
      <c r="A171" s="55"/>
      <c r="B171" s="56"/>
      <c r="C171" s="77" t="s">
        <v>0</v>
      </c>
      <c r="D171" s="24" t="s">
        <v>97</v>
      </c>
      <c r="E171" s="24" t="s">
        <v>112</v>
      </c>
      <c r="F171" s="24" t="s">
        <v>115</v>
      </c>
      <c r="G171" s="25" t="s">
        <v>45</v>
      </c>
      <c r="H171" s="31" t="s">
        <v>32</v>
      </c>
      <c r="I171" s="128">
        <f>I172+I175+I177+I180</f>
        <v>7024.8</v>
      </c>
      <c r="J171" s="128">
        <f>J172+J175+J177+J180</f>
        <v>3551</v>
      </c>
      <c r="K171" s="128">
        <f>K172+K175+K177+K180</f>
        <v>3551</v>
      </c>
    </row>
    <row r="172" spans="1:11">
      <c r="A172" s="55"/>
      <c r="B172" s="56"/>
      <c r="C172" s="84" t="s">
        <v>5</v>
      </c>
      <c r="D172" s="8" t="s">
        <v>97</v>
      </c>
      <c r="E172" s="8" t="s">
        <v>112</v>
      </c>
      <c r="F172" s="8" t="s">
        <v>115</v>
      </c>
      <c r="G172" s="7" t="s">
        <v>6</v>
      </c>
      <c r="H172" s="9"/>
      <c r="I172" s="125">
        <f>I173+I174</f>
        <v>6018</v>
      </c>
      <c r="J172" s="125">
        <f t="shared" ref="J172:K172" si="66">J173</f>
        <v>3000</v>
      </c>
      <c r="K172" s="125">
        <f t="shared" si="66"/>
        <v>3000</v>
      </c>
    </row>
    <row r="173" spans="1:11">
      <c r="A173" s="55"/>
      <c r="B173" s="56"/>
      <c r="C173" s="63" t="s">
        <v>145</v>
      </c>
      <c r="D173" s="13" t="s">
        <v>97</v>
      </c>
      <c r="E173" s="12" t="s">
        <v>112</v>
      </c>
      <c r="F173" s="12" t="s">
        <v>115</v>
      </c>
      <c r="G173" s="12" t="s">
        <v>6</v>
      </c>
      <c r="H173" s="12" t="s">
        <v>146</v>
      </c>
      <c r="I173" s="134">
        <f>4940+1075</f>
        <v>6015</v>
      </c>
      <c r="J173" s="134">
        <v>3000</v>
      </c>
      <c r="K173" s="134">
        <v>3000</v>
      </c>
    </row>
    <row r="174" spans="1:11">
      <c r="A174" s="55"/>
      <c r="B174" s="56"/>
      <c r="C174" s="61" t="s">
        <v>147</v>
      </c>
      <c r="D174" s="13" t="s">
        <v>97</v>
      </c>
      <c r="E174" s="12" t="s">
        <v>112</v>
      </c>
      <c r="F174" s="12" t="s">
        <v>115</v>
      </c>
      <c r="G174" s="12" t="s">
        <v>6</v>
      </c>
      <c r="H174" s="12" t="s">
        <v>148</v>
      </c>
      <c r="I174" s="134">
        <v>3</v>
      </c>
      <c r="J174" s="134">
        <v>0</v>
      </c>
      <c r="K174" s="134">
        <v>0</v>
      </c>
    </row>
    <row r="175" spans="1:11">
      <c r="A175" s="55"/>
      <c r="B175" s="56"/>
      <c r="C175" s="84" t="s">
        <v>7</v>
      </c>
      <c r="D175" s="7" t="s">
        <v>97</v>
      </c>
      <c r="E175" s="8" t="s">
        <v>112</v>
      </c>
      <c r="F175" s="8" t="s">
        <v>115</v>
      </c>
      <c r="G175" s="7" t="s">
        <v>8</v>
      </c>
      <c r="H175" s="9"/>
      <c r="I175" s="125">
        <f>I176</f>
        <v>200</v>
      </c>
      <c r="J175" s="125">
        <f t="shared" ref="J175:K175" si="67">J176</f>
        <v>100</v>
      </c>
      <c r="K175" s="125">
        <f t="shared" si="67"/>
        <v>100</v>
      </c>
    </row>
    <row r="176" spans="1:11">
      <c r="A176" s="55"/>
      <c r="B176" s="56"/>
      <c r="C176" s="63" t="s">
        <v>145</v>
      </c>
      <c r="D176" s="12" t="s">
        <v>97</v>
      </c>
      <c r="E176" s="12" t="s">
        <v>112</v>
      </c>
      <c r="F176" s="12" t="s">
        <v>115</v>
      </c>
      <c r="G176" s="12" t="s">
        <v>8</v>
      </c>
      <c r="H176" s="12" t="s">
        <v>146</v>
      </c>
      <c r="I176" s="134">
        <v>200</v>
      </c>
      <c r="J176" s="134">
        <v>100</v>
      </c>
      <c r="K176" s="134">
        <v>100</v>
      </c>
    </row>
    <row r="177" spans="1:11" ht="60.75">
      <c r="A177" s="55"/>
      <c r="B177" s="56"/>
      <c r="C177" s="84" t="s">
        <v>138</v>
      </c>
      <c r="D177" s="3" t="s">
        <v>97</v>
      </c>
      <c r="E177" s="8" t="s">
        <v>112</v>
      </c>
      <c r="F177" s="8" t="s">
        <v>115</v>
      </c>
      <c r="G177" s="7" t="s">
        <v>9</v>
      </c>
      <c r="H177" s="9"/>
      <c r="I177" s="125">
        <f>I178+I179</f>
        <v>661</v>
      </c>
      <c r="J177" s="125">
        <f t="shared" ref="J177:K177" si="68">J178+J179</f>
        <v>451</v>
      </c>
      <c r="K177" s="125">
        <f t="shared" si="68"/>
        <v>451</v>
      </c>
    </row>
    <row r="178" spans="1:11">
      <c r="A178" s="55"/>
      <c r="B178" s="56"/>
      <c r="C178" s="63" t="s">
        <v>145</v>
      </c>
      <c r="D178" s="13" t="s">
        <v>97</v>
      </c>
      <c r="E178" s="12" t="s">
        <v>112</v>
      </c>
      <c r="F178" s="12" t="s">
        <v>115</v>
      </c>
      <c r="G178" s="12" t="s">
        <v>9</v>
      </c>
      <c r="H178" s="12" t="s">
        <v>146</v>
      </c>
      <c r="I178" s="134">
        <f>518+140</f>
        <v>658</v>
      </c>
      <c r="J178" s="134">
        <v>448</v>
      </c>
      <c r="K178" s="134">
        <v>448</v>
      </c>
    </row>
    <row r="179" spans="1:11">
      <c r="A179" s="55"/>
      <c r="B179" s="56"/>
      <c r="C179" s="61" t="s">
        <v>147</v>
      </c>
      <c r="D179" s="5" t="s">
        <v>97</v>
      </c>
      <c r="E179" s="4" t="s">
        <v>112</v>
      </c>
      <c r="F179" s="4" t="s">
        <v>115</v>
      </c>
      <c r="G179" s="4" t="s">
        <v>9</v>
      </c>
      <c r="H179" s="4" t="s">
        <v>148</v>
      </c>
      <c r="I179" s="135">
        <v>3</v>
      </c>
      <c r="J179" s="135">
        <v>3</v>
      </c>
      <c r="K179" s="135">
        <v>3</v>
      </c>
    </row>
    <row r="180" spans="1:11">
      <c r="A180" s="55"/>
      <c r="B180" s="56"/>
      <c r="C180" s="84" t="s">
        <v>139</v>
      </c>
      <c r="D180" s="7" t="s">
        <v>97</v>
      </c>
      <c r="E180" s="8" t="s">
        <v>112</v>
      </c>
      <c r="F180" s="8" t="s">
        <v>115</v>
      </c>
      <c r="G180" s="7" t="s">
        <v>10</v>
      </c>
      <c r="H180" s="9"/>
      <c r="I180" s="125">
        <f>I181</f>
        <v>145.80000000000001</v>
      </c>
      <c r="J180" s="125">
        <f t="shared" ref="J180:K180" si="69">J181</f>
        <v>0</v>
      </c>
      <c r="K180" s="125">
        <f t="shared" si="69"/>
        <v>0</v>
      </c>
    </row>
    <row r="181" spans="1:11">
      <c r="A181" s="55"/>
      <c r="B181" s="56"/>
      <c r="C181" s="70" t="s">
        <v>145</v>
      </c>
      <c r="D181" s="4" t="s">
        <v>97</v>
      </c>
      <c r="E181" s="4" t="s">
        <v>112</v>
      </c>
      <c r="F181" s="4" t="s">
        <v>115</v>
      </c>
      <c r="G181" s="4" t="s">
        <v>10</v>
      </c>
      <c r="H181" s="4" t="s">
        <v>146</v>
      </c>
      <c r="I181" s="135">
        <f>600-454.2</f>
        <v>145.80000000000001</v>
      </c>
      <c r="J181" s="135">
        <v>0</v>
      </c>
      <c r="K181" s="135">
        <v>0</v>
      </c>
    </row>
    <row r="182" spans="1:11">
      <c r="A182" s="55"/>
      <c r="B182" s="56"/>
      <c r="C182" s="58" t="s">
        <v>86</v>
      </c>
      <c r="D182" s="14" t="s">
        <v>97</v>
      </c>
      <c r="E182" s="15" t="s">
        <v>112</v>
      </c>
      <c r="F182" s="15" t="s">
        <v>112</v>
      </c>
      <c r="G182" s="16"/>
      <c r="H182" s="16"/>
      <c r="I182" s="138">
        <f t="shared" ref="I182:K184" si="70">I183</f>
        <v>10261.200000000001</v>
      </c>
      <c r="J182" s="138">
        <f t="shared" si="70"/>
        <v>7026.4</v>
      </c>
      <c r="K182" s="138">
        <f t="shared" si="70"/>
        <v>7054.8</v>
      </c>
    </row>
    <row r="183" spans="1:11">
      <c r="A183" s="55"/>
      <c r="B183" s="56"/>
      <c r="C183" s="59" t="s">
        <v>38</v>
      </c>
      <c r="D183" s="14" t="s">
        <v>97</v>
      </c>
      <c r="E183" s="17" t="s">
        <v>112</v>
      </c>
      <c r="F183" s="17" t="s">
        <v>112</v>
      </c>
      <c r="G183" s="18" t="s">
        <v>44</v>
      </c>
      <c r="H183" s="18"/>
      <c r="I183" s="123">
        <f t="shared" si="70"/>
        <v>10261.200000000001</v>
      </c>
      <c r="J183" s="123">
        <f t="shared" si="70"/>
        <v>7026.4</v>
      </c>
      <c r="K183" s="123">
        <f t="shared" si="70"/>
        <v>7054.8</v>
      </c>
    </row>
    <row r="184" spans="1:11">
      <c r="A184" s="55"/>
      <c r="B184" s="56"/>
      <c r="C184" s="87" t="s">
        <v>0</v>
      </c>
      <c r="D184" s="18" t="s">
        <v>97</v>
      </c>
      <c r="E184" s="17" t="s">
        <v>112</v>
      </c>
      <c r="F184" s="17" t="s">
        <v>112</v>
      </c>
      <c r="G184" s="18" t="s">
        <v>45</v>
      </c>
      <c r="H184" s="18"/>
      <c r="I184" s="129">
        <f t="shared" si="70"/>
        <v>10261.200000000001</v>
      </c>
      <c r="J184" s="129">
        <f t="shared" si="70"/>
        <v>7026.4</v>
      </c>
      <c r="K184" s="129">
        <f t="shared" si="70"/>
        <v>7054.8</v>
      </c>
    </row>
    <row r="185" spans="1:11">
      <c r="A185" s="55"/>
      <c r="B185" s="56"/>
      <c r="C185" s="88" t="s">
        <v>182</v>
      </c>
      <c r="D185" s="20" t="s">
        <v>97</v>
      </c>
      <c r="E185" s="21" t="s">
        <v>112</v>
      </c>
      <c r="F185" s="21" t="s">
        <v>112</v>
      </c>
      <c r="G185" s="20" t="s">
        <v>183</v>
      </c>
      <c r="H185" s="30"/>
      <c r="I185" s="124">
        <f>I186+I187+I188</f>
        <v>10261.200000000001</v>
      </c>
      <c r="J185" s="124">
        <f t="shared" ref="J185:K185" si="71">J186+J187+J188</f>
        <v>7026.4</v>
      </c>
      <c r="K185" s="124">
        <f t="shared" si="71"/>
        <v>7054.8</v>
      </c>
    </row>
    <row r="186" spans="1:11" ht="60.75">
      <c r="A186" s="55"/>
      <c r="B186" s="56"/>
      <c r="C186" s="64" t="s">
        <v>144</v>
      </c>
      <c r="D186" s="12" t="s">
        <v>97</v>
      </c>
      <c r="E186" s="13" t="s">
        <v>112</v>
      </c>
      <c r="F186" s="13" t="s">
        <v>112</v>
      </c>
      <c r="G186" s="13" t="s">
        <v>183</v>
      </c>
      <c r="H186" s="13" t="s">
        <v>1</v>
      </c>
      <c r="I186" s="134">
        <f>4942.1+3600</f>
        <v>8542.1</v>
      </c>
      <c r="J186" s="134">
        <v>5633.3</v>
      </c>
      <c r="K186" s="134">
        <v>5633.3</v>
      </c>
    </row>
    <row r="187" spans="1:11">
      <c r="A187" s="55"/>
      <c r="B187" s="56"/>
      <c r="C187" s="63" t="s">
        <v>145</v>
      </c>
      <c r="D187" s="12" t="s">
        <v>97</v>
      </c>
      <c r="E187" s="13" t="s">
        <v>112</v>
      </c>
      <c r="F187" s="13" t="s">
        <v>112</v>
      </c>
      <c r="G187" s="13" t="s">
        <v>183</v>
      </c>
      <c r="H187" s="13" t="s">
        <v>146</v>
      </c>
      <c r="I187" s="134">
        <f>1367.1+200+150</f>
        <v>1717.1</v>
      </c>
      <c r="J187" s="134">
        <v>1391.1</v>
      </c>
      <c r="K187" s="134">
        <v>1419.5</v>
      </c>
    </row>
    <row r="188" spans="1:11">
      <c r="A188" s="55"/>
      <c r="B188" s="56"/>
      <c r="C188" s="67" t="s">
        <v>147</v>
      </c>
      <c r="D188" s="4" t="s">
        <v>97</v>
      </c>
      <c r="E188" s="5" t="s">
        <v>112</v>
      </c>
      <c r="F188" s="5" t="s">
        <v>112</v>
      </c>
      <c r="G188" s="5" t="s">
        <v>183</v>
      </c>
      <c r="H188" s="5" t="s">
        <v>148</v>
      </c>
      <c r="I188" s="135">
        <v>2</v>
      </c>
      <c r="J188" s="135">
        <v>2</v>
      </c>
      <c r="K188" s="135">
        <v>2</v>
      </c>
    </row>
    <row r="189" spans="1:11">
      <c r="A189" s="55"/>
      <c r="B189" s="56"/>
      <c r="C189" s="58" t="s">
        <v>156</v>
      </c>
      <c r="D189" s="14" t="s">
        <v>97</v>
      </c>
      <c r="E189" s="15" t="s">
        <v>125</v>
      </c>
      <c r="F189" s="16"/>
      <c r="G189" s="16"/>
      <c r="H189" s="16"/>
      <c r="I189" s="123">
        <f t="shared" ref="I189:K194" si="72">I190</f>
        <v>40</v>
      </c>
      <c r="J189" s="123">
        <f t="shared" si="72"/>
        <v>40</v>
      </c>
      <c r="K189" s="123">
        <f t="shared" si="72"/>
        <v>40</v>
      </c>
    </row>
    <row r="190" spans="1:11">
      <c r="A190" s="55"/>
      <c r="B190" s="56"/>
      <c r="C190" s="58" t="s">
        <v>157</v>
      </c>
      <c r="D190" s="14" t="s">
        <v>97</v>
      </c>
      <c r="E190" s="15" t="s">
        <v>125</v>
      </c>
      <c r="F190" s="15" t="s">
        <v>125</v>
      </c>
      <c r="G190" s="16"/>
      <c r="H190" s="16"/>
      <c r="I190" s="116">
        <f t="shared" si="72"/>
        <v>40</v>
      </c>
      <c r="J190" s="116">
        <f t="shared" si="72"/>
        <v>40</v>
      </c>
      <c r="K190" s="116">
        <f t="shared" si="72"/>
        <v>40</v>
      </c>
    </row>
    <row r="191" spans="1:11" ht="81">
      <c r="A191" s="55"/>
      <c r="B191" s="56"/>
      <c r="C191" s="80" t="s">
        <v>158</v>
      </c>
      <c r="D191" s="25" t="s">
        <v>97</v>
      </c>
      <c r="E191" s="25" t="s">
        <v>125</v>
      </c>
      <c r="F191" s="25" t="s">
        <v>125</v>
      </c>
      <c r="G191" s="25" t="s">
        <v>159</v>
      </c>
      <c r="H191" s="25"/>
      <c r="I191" s="138">
        <f>I192</f>
        <v>40</v>
      </c>
      <c r="J191" s="138">
        <f t="shared" si="72"/>
        <v>40</v>
      </c>
      <c r="K191" s="138">
        <f t="shared" si="72"/>
        <v>40</v>
      </c>
    </row>
    <row r="192" spans="1:11">
      <c r="A192" s="55"/>
      <c r="B192" s="56"/>
      <c r="C192" s="155" t="s">
        <v>192</v>
      </c>
      <c r="D192" s="25" t="s">
        <v>97</v>
      </c>
      <c r="E192" s="25" t="s">
        <v>125</v>
      </c>
      <c r="F192" s="25" t="s">
        <v>125</v>
      </c>
      <c r="G192" s="25" t="s">
        <v>258</v>
      </c>
      <c r="H192" s="25"/>
      <c r="I192" s="138">
        <f>I193</f>
        <v>40</v>
      </c>
      <c r="J192" s="138">
        <f t="shared" si="72"/>
        <v>40</v>
      </c>
      <c r="K192" s="138">
        <f t="shared" si="72"/>
        <v>40</v>
      </c>
    </row>
    <row r="193" spans="1:11" ht="40.5">
      <c r="A193" s="55"/>
      <c r="B193" s="56"/>
      <c r="C193" s="77" t="s">
        <v>207</v>
      </c>
      <c r="D193" s="25" t="s">
        <v>97</v>
      </c>
      <c r="E193" s="25" t="s">
        <v>125</v>
      </c>
      <c r="F193" s="25" t="s">
        <v>125</v>
      </c>
      <c r="G193" s="25" t="s">
        <v>208</v>
      </c>
      <c r="H193" s="25"/>
      <c r="I193" s="138">
        <f t="shared" si="72"/>
        <v>40</v>
      </c>
      <c r="J193" s="138">
        <f t="shared" si="72"/>
        <v>40</v>
      </c>
      <c r="K193" s="138">
        <f t="shared" si="72"/>
        <v>40</v>
      </c>
    </row>
    <row r="194" spans="1:11">
      <c r="A194" s="55"/>
      <c r="B194" s="56"/>
      <c r="C194" s="84" t="s">
        <v>132</v>
      </c>
      <c r="D194" s="11" t="s">
        <v>97</v>
      </c>
      <c r="E194" s="7" t="s">
        <v>125</v>
      </c>
      <c r="F194" s="7" t="s">
        <v>125</v>
      </c>
      <c r="G194" s="7" t="s">
        <v>209</v>
      </c>
      <c r="H194" s="9"/>
      <c r="I194" s="131">
        <f t="shared" si="72"/>
        <v>40</v>
      </c>
      <c r="J194" s="131">
        <f t="shared" si="72"/>
        <v>40</v>
      </c>
      <c r="K194" s="131">
        <f t="shared" si="72"/>
        <v>40</v>
      </c>
    </row>
    <row r="195" spans="1:11">
      <c r="A195" s="55"/>
      <c r="B195" s="56"/>
      <c r="C195" s="64" t="s">
        <v>145</v>
      </c>
      <c r="D195" s="4" t="s">
        <v>97</v>
      </c>
      <c r="E195" s="4" t="s">
        <v>125</v>
      </c>
      <c r="F195" s="4" t="s">
        <v>125</v>
      </c>
      <c r="G195" s="4" t="s">
        <v>209</v>
      </c>
      <c r="H195" s="4" t="s">
        <v>146</v>
      </c>
      <c r="I195" s="135">
        <v>40</v>
      </c>
      <c r="J195" s="135">
        <v>40</v>
      </c>
      <c r="K195" s="135">
        <v>40</v>
      </c>
    </row>
    <row r="196" spans="1:11">
      <c r="A196" s="55"/>
      <c r="B196" s="56"/>
      <c r="C196" s="77" t="s">
        <v>87</v>
      </c>
      <c r="D196" s="18" t="s">
        <v>97</v>
      </c>
      <c r="E196" s="8" t="s">
        <v>140</v>
      </c>
      <c r="F196" s="9"/>
      <c r="G196" s="9"/>
      <c r="H196" s="9"/>
      <c r="I196" s="125">
        <f>I197+I211</f>
        <v>14760.4</v>
      </c>
      <c r="J196" s="125">
        <f>J197+J211</f>
        <v>12798.6</v>
      </c>
      <c r="K196" s="125">
        <f>K197+K211</f>
        <v>12836.9</v>
      </c>
    </row>
    <row r="197" spans="1:11">
      <c r="A197" s="55"/>
      <c r="B197" s="56"/>
      <c r="C197" s="84" t="s">
        <v>88</v>
      </c>
      <c r="D197" s="25" t="s">
        <v>97</v>
      </c>
      <c r="E197" s="8" t="s">
        <v>140</v>
      </c>
      <c r="F197" s="7" t="s">
        <v>113</v>
      </c>
      <c r="G197" s="8" t="s">
        <v>32</v>
      </c>
      <c r="H197" s="8" t="s">
        <v>32</v>
      </c>
      <c r="I197" s="131">
        <f>I198</f>
        <v>14600.4</v>
      </c>
      <c r="J197" s="131">
        <f t="shared" ref="J197:K197" si="73">J198</f>
        <v>12638.6</v>
      </c>
      <c r="K197" s="131">
        <f t="shared" si="73"/>
        <v>12676.9</v>
      </c>
    </row>
    <row r="198" spans="1:11" ht="60.75">
      <c r="A198" s="55"/>
      <c r="B198" s="56"/>
      <c r="C198" s="59" t="s">
        <v>141</v>
      </c>
      <c r="D198" s="18" t="s">
        <v>97</v>
      </c>
      <c r="E198" s="17" t="s">
        <v>140</v>
      </c>
      <c r="F198" s="18" t="s">
        <v>113</v>
      </c>
      <c r="G198" s="18" t="s">
        <v>142</v>
      </c>
      <c r="H198" s="24" t="s">
        <v>32</v>
      </c>
      <c r="I198" s="128">
        <f>I199+I207</f>
        <v>14600.4</v>
      </c>
      <c r="J198" s="128">
        <f t="shared" ref="J198:K198" si="74">J199+J207</f>
        <v>12638.6</v>
      </c>
      <c r="K198" s="128">
        <f t="shared" si="74"/>
        <v>12676.9</v>
      </c>
    </row>
    <row r="199" spans="1:11">
      <c r="A199" s="55"/>
      <c r="B199" s="56"/>
      <c r="C199" s="87" t="s">
        <v>233</v>
      </c>
      <c r="D199" s="18" t="s">
        <v>97</v>
      </c>
      <c r="E199" s="18" t="s">
        <v>140</v>
      </c>
      <c r="F199" s="18" t="s">
        <v>113</v>
      </c>
      <c r="G199" s="18" t="s">
        <v>231</v>
      </c>
      <c r="H199" s="31"/>
      <c r="I199" s="128">
        <f>I200</f>
        <v>12373.5</v>
      </c>
      <c r="J199" s="128">
        <f t="shared" ref="J199:K199" si="75">J200</f>
        <v>12638.6</v>
      </c>
      <c r="K199" s="128">
        <f t="shared" si="75"/>
        <v>12676.9</v>
      </c>
    </row>
    <row r="200" spans="1:11">
      <c r="A200" s="55"/>
      <c r="B200" s="56"/>
      <c r="C200" s="87" t="s">
        <v>230</v>
      </c>
      <c r="D200" s="18" t="s">
        <v>97</v>
      </c>
      <c r="E200" s="18" t="s">
        <v>140</v>
      </c>
      <c r="F200" s="18" t="s">
        <v>113</v>
      </c>
      <c r="G200" s="18" t="s">
        <v>232</v>
      </c>
      <c r="H200" s="89"/>
      <c r="I200" s="140">
        <f>I201+I205</f>
        <v>12373.5</v>
      </c>
      <c r="J200" s="140">
        <f t="shared" ref="J200:K200" si="76">J201+J205</f>
        <v>12638.6</v>
      </c>
      <c r="K200" s="140">
        <f t="shared" si="76"/>
        <v>12676.9</v>
      </c>
    </row>
    <row r="201" spans="1:11" ht="29.25" customHeight="1">
      <c r="A201" s="55"/>
      <c r="B201" s="56"/>
      <c r="C201" s="88" t="s">
        <v>182</v>
      </c>
      <c r="D201" s="20" t="s">
        <v>97</v>
      </c>
      <c r="E201" s="21" t="s">
        <v>140</v>
      </c>
      <c r="F201" s="20" t="s">
        <v>113</v>
      </c>
      <c r="G201" s="20" t="s">
        <v>234</v>
      </c>
      <c r="H201" s="89"/>
      <c r="I201" s="140">
        <f>I202+I203+I204</f>
        <v>9877.9</v>
      </c>
      <c r="J201" s="140">
        <f t="shared" ref="J201:K201" si="77">J202+J203+J204</f>
        <v>12638.6</v>
      </c>
      <c r="K201" s="140">
        <f t="shared" si="77"/>
        <v>12676.9</v>
      </c>
    </row>
    <row r="202" spans="1:11" ht="60.75">
      <c r="A202" s="55"/>
      <c r="B202" s="56"/>
      <c r="C202" s="64" t="s">
        <v>144</v>
      </c>
      <c r="D202" s="12" t="s">
        <v>97</v>
      </c>
      <c r="E202" s="12" t="s">
        <v>140</v>
      </c>
      <c r="F202" s="12" t="s">
        <v>113</v>
      </c>
      <c r="G202" s="12" t="s">
        <v>234</v>
      </c>
      <c r="H202" s="12" t="s">
        <v>1</v>
      </c>
      <c r="I202" s="134">
        <v>7883.9</v>
      </c>
      <c r="J202" s="134">
        <v>10605.6</v>
      </c>
      <c r="K202" s="134">
        <v>10605.6</v>
      </c>
    </row>
    <row r="203" spans="1:11">
      <c r="A203" s="55"/>
      <c r="B203" s="56"/>
      <c r="C203" s="64" t="s">
        <v>145</v>
      </c>
      <c r="D203" s="12" t="s">
        <v>97</v>
      </c>
      <c r="E203" s="12" t="s">
        <v>140</v>
      </c>
      <c r="F203" s="12" t="s">
        <v>113</v>
      </c>
      <c r="G203" s="12" t="s">
        <v>234</v>
      </c>
      <c r="H203" s="12" t="s">
        <v>146</v>
      </c>
      <c r="I203" s="134">
        <v>1962</v>
      </c>
      <c r="J203" s="134">
        <v>2001</v>
      </c>
      <c r="K203" s="134">
        <v>2039.3</v>
      </c>
    </row>
    <row r="204" spans="1:11" ht="31.5" customHeight="1">
      <c r="A204" s="55"/>
      <c r="B204" s="56"/>
      <c r="C204" s="67" t="s">
        <v>147</v>
      </c>
      <c r="D204" s="4" t="s">
        <v>97</v>
      </c>
      <c r="E204" s="4" t="s">
        <v>140</v>
      </c>
      <c r="F204" s="4" t="s">
        <v>113</v>
      </c>
      <c r="G204" s="4" t="s">
        <v>234</v>
      </c>
      <c r="H204" s="4" t="s">
        <v>148</v>
      </c>
      <c r="I204" s="135">
        <v>32</v>
      </c>
      <c r="J204" s="135">
        <v>32</v>
      </c>
      <c r="K204" s="135">
        <v>32</v>
      </c>
    </row>
    <row r="205" spans="1:11" ht="117" customHeight="1">
      <c r="A205" s="55"/>
      <c r="B205" s="56"/>
      <c r="C205" s="166" t="s">
        <v>171</v>
      </c>
      <c r="D205" s="165" t="s">
        <v>97</v>
      </c>
      <c r="E205" s="21" t="s">
        <v>140</v>
      </c>
      <c r="F205" s="20" t="s">
        <v>113</v>
      </c>
      <c r="G205" s="20" t="s">
        <v>235</v>
      </c>
      <c r="H205" s="89"/>
      <c r="I205" s="140">
        <f>I206</f>
        <v>2495.6</v>
      </c>
      <c r="J205" s="140">
        <f t="shared" ref="J205:K205" si="78">J206</f>
        <v>0</v>
      </c>
      <c r="K205" s="140">
        <f t="shared" si="78"/>
        <v>0</v>
      </c>
    </row>
    <row r="206" spans="1:11" ht="72" customHeight="1">
      <c r="A206" s="55"/>
      <c r="B206" s="56"/>
      <c r="C206" s="72" t="s">
        <v>144</v>
      </c>
      <c r="D206" s="153" t="s">
        <v>97</v>
      </c>
      <c r="E206" s="4" t="s">
        <v>140</v>
      </c>
      <c r="F206" s="4" t="s">
        <v>113</v>
      </c>
      <c r="G206" s="4" t="s">
        <v>235</v>
      </c>
      <c r="H206" s="4" t="s">
        <v>1</v>
      </c>
      <c r="I206" s="135">
        <v>2495.6</v>
      </c>
      <c r="J206" s="135">
        <v>0</v>
      </c>
      <c r="K206" s="135">
        <v>0</v>
      </c>
    </row>
    <row r="207" spans="1:11" ht="42" customHeight="1">
      <c r="A207" s="55"/>
      <c r="B207" s="56"/>
      <c r="C207" s="160" t="s">
        <v>193</v>
      </c>
      <c r="D207" s="149" t="s">
        <v>97</v>
      </c>
      <c r="E207" s="24" t="s">
        <v>140</v>
      </c>
      <c r="F207" s="24" t="s">
        <v>113</v>
      </c>
      <c r="G207" s="24" t="s">
        <v>267</v>
      </c>
      <c r="H207" s="31"/>
      <c r="I207" s="128">
        <f>I208</f>
        <v>2226.9</v>
      </c>
      <c r="J207" s="128">
        <f t="shared" ref="I207:K209" si="79">J208</f>
        <v>0</v>
      </c>
      <c r="K207" s="128">
        <f t="shared" si="79"/>
        <v>0</v>
      </c>
    </row>
    <row r="208" spans="1:11" ht="48" customHeight="1">
      <c r="A208" s="55"/>
      <c r="B208" s="56"/>
      <c r="C208" s="160" t="s">
        <v>242</v>
      </c>
      <c r="D208" s="149" t="s">
        <v>97</v>
      </c>
      <c r="E208" s="24" t="s">
        <v>140</v>
      </c>
      <c r="F208" s="24" t="s">
        <v>113</v>
      </c>
      <c r="G208" s="24" t="s">
        <v>240</v>
      </c>
      <c r="H208" s="89"/>
      <c r="I208" s="140">
        <f>I209</f>
        <v>2226.9</v>
      </c>
      <c r="J208" s="140">
        <f t="shared" si="79"/>
        <v>0</v>
      </c>
      <c r="K208" s="140">
        <f t="shared" si="79"/>
        <v>0</v>
      </c>
    </row>
    <row r="209" spans="1:11" ht="54" customHeight="1">
      <c r="A209" s="55"/>
      <c r="B209" s="56"/>
      <c r="C209" s="167" t="s">
        <v>172</v>
      </c>
      <c r="D209" s="165" t="s">
        <v>97</v>
      </c>
      <c r="E209" s="21" t="s">
        <v>140</v>
      </c>
      <c r="F209" s="20" t="s">
        <v>113</v>
      </c>
      <c r="G209" s="20" t="s">
        <v>241</v>
      </c>
      <c r="H209" s="89"/>
      <c r="I209" s="140">
        <f t="shared" si="79"/>
        <v>2226.9</v>
      </c>
      <c r="J209" s="140">
        <f t="shared" si="79"/>
        <v>0</v>
      </c>
      <c r="K209" s="140">
        <f t="shared" si="79"/>
        <v>0</v>
      </c>
    </row>
    <row r="210" spans="1:11" ht="54.75" customHeight="1">
      <c r="A210" s="55"/>
      <c r="B210" s="56"/>
      <c r="C210" s="72" t="s">
        <v>145</v>
      </c>
      <c r="D210" s="153" t="s">
        <v>97</v>
      </c>
      <c r="E210" s="4" t="s">
        <v>140</v>
      </c>
      <c r="F210" s="4" t="s">
        <v>113</v>
      </c>
      <c r="G210" s="4" t="s">
        <v>241</v>
      </c>
      <c r="H210" s="4" t="s">
        <v>146</v>
      </c>
      <c r="I210" s="135">
        <v>2226.9</v>
      </c>
      <c r="J210" s="134">
        <v>0</v>
      </c>
      <c r="K210" s="134">
        <v>0</v>
      </c>
    </row>
    <row r="211" spans="1:11">
      <c r="A211" s="55"/>
      <c r="B211" s="56"/>
      <c r="C211" s="58" t="s">
        <v>89</v>
      </c>
      <c r="D211" s="14" t="s">
        <v>97</v>
      </c>
      <c r="E211" s="15" t="s">
        <v>140</v>
      </c>
      <c r="F211" s="14" t="s">
        <v>101</v>
      </c>
      <c r="G211" s="15" t="s">
        <v>32</v>
      </c>
      <c r="H211" s="15" t="s">
        <v>32</v>
      </c>
      <c r="I211" s="116">
        <f>I212</f>
        <v>160</v>
      </c>
      <c r="J211" s="116">
        <f t="shared" ref="J211:K213" si="80">J212</f>
        <v>160</v>
      </c>
      <c r="K211" s="116">
        <f t="shared" si="80"/>
        <v>160</v>
      </c>
    </row>
    <row r="212" spans="1:11" ht="60.75">
      <c r="A212" s="55"/>
      <c r="B212" s="56"/>
      <c r="C212" s="59" t="s">
        <v>141</v>
      </c>
      <c r="D212" s="18" t="s">
        <v>97</v>
      </c>
      <c r="E212" s="17" t="s">
        <v>140</v>
      </c>
      <c r="F212" s="18" t="s">
        <v>101</v>
      </c>
      <c r="G212" s="18" t="s">
        <v>142</v>
      </c>
      <c r="H212" s="24" t="s">
        <v>32</v>
      </c>
      <c r="I212" s="128">
        <f>I213</f>
        <v>160</v>
      </c>
      <c r="J212" s="128">
        <f t="shared" si="80"/>
        <v>160</v>
      </c>
      <c r="K212" s="128">
        <f t="shared" si="80"/>
        <v>160</v>
      </c>
    </row>
    <row r="213" spans="1:11">
      <c r="A213" s="55"/>
      <c r="B213" s="56"/>
      <c r="C213" s="87" t="s">
        <v>233</v>
      </c>
      <c r="D213" s="18" t="s">
        <v>97</v>
      </c>
      <c r="E213" s="18" t="s">
        <v>140</v>
      </c>
      <c r="F213" s="18" t="s">
        <v>101</v>
      </c>
      <c r="G213" s="18" t="s">
        <v>231</v>
      </c>
      <c r="H213" s="31"/>
      <c r="I213" s="128">
        <f>I214</f>
        <v>160</v>
      </c>
      <c r="J213" s="128">
        <f t="shared" si="80"/>
        <v>160</v>
      </c>
      <c r="K213" s="128">
        <f t="shared" si="80"/>
        <v>160</v>
      </c>
    </row>
    <row r="214" spans="1:11">
      <c r="A214" s="55"/>
      <c r="B214" s="56"/>
      <c r="C214" s="168" t="s">
        <v>236</v>
      </c>
      <c r="D214" s="24" t="s">
        <v>97</v>
      </c>
      <c r="E214" s="24" t="s">
        <v>140</v>
      </c>
      <c r="F214" s="24" t="s">
        <v>101</v>
      </c>
      <c r="G214" s="24" t="s">
        <v>238</v>
      </c>
      <c r="H214" s="31"/>
      <c r="I214" s="128">
        <f t="shared" ref="I214:K215" si="81">I215</f>
        <v>160</v>
      </c>
      <c r="J214" s="128">
        <f t="shared" si="81"/>
        <v>160</v>
      </c>
      <c r="K214" s="128">
        <f t="shared" si="81"/>
        <v>160</v>
      </c>
    </row>
    <row r="215" spans="1:11">
      <c r="A215" s="55"/>
      <c r="B215" s="56"/>
      <c r="C215" s="168" t="s">
        <v>237</v>
      </c>
      <c r="D215" s="24" t="s">
        <v>97</v>
      </c>
      <c r="E215" s="24" t="s">
        <v>140</v>
      </c>
      <c r="F215" s="24" t="s">
        <v>101</v>
      </c>
      <c r="G215" s="24" t="s">
        <v>239</v>
      </c>
      <c r="H215" s="89"/>
      <c r="I215" s="140">
        <f>I216</f>
        <v>160</v>
      </c>
      <c r="J215" s="140">
        <f t="shared" si="81"/>
        <v>160</v>
      </c>
      <c r="K215" s="140">
        <f t="shared" si="81"/>
        <v>160</v>
      </c>
    </row>
    <row r="216" spans="1:11" ht="56.25" customHeight="1">
      <c r="A216" s="55"/>
      <c r="B216" s="56"/>
      <c r="C216" s="70" t="s">
        <v>145</v>
      </c>
      <c r="D216" s="31" t="s">
        <v>97</v>
      </c>
      <c r="E216" s="31" t="s">
        <v>140</v>
      </c>
      <c r="F216" s="31" t="s">
        <v>101</v>
      </c>
      <c r="G216" s="31" t="s">
        <v>239</v>
      </c>
      <c r="H216" s="31" t="s">
        <v>146</v>
      </c>
      <c r="I216" s="135">
        <v>160</v>
      </c>
      <c r="J216" s="120">
        <v>160</v>
      </c>
      <c r="K216" s="120">
        <v>160</v>
      </c>
    </row>
    <row r="217" spans="1:11">
      <c r="A217" s="55"/>
      <c r="B217" s="56"/>
      <c r="C217" s="58" t="s">
        <v>90</v>
      </c>
      <c r="D217" s="23" t="s">
        <v>97</v>
      </c>
      <c r="E217" s="15" t="s">
        <v>133</v>
      </c>
      <c r="F217" s="14"/>
      <c r="G217" s="16"/>
      <c r="H217" s="16"/>
      <c r="I217" s="123">
        <f t="shared" ref="I217:K221" si="82">I218</f>
        <v>537.79999999999995</v>
      </c>
      <c r="J217" s="123">
        <f t="shared" si="82"/>
        <v>567.79999999999995</v>
      </c>
      <c r="K217" s="123">
        <f t="shared" si="82"/>
        <v>599.1</v>
      </c>
    </row>
    <row r="218" spans="1:11">
      <c r="A218" s="55"/>
      <c r="B218" s="56"/>
      <c r="C218" s="58" t="s">
        <v>91</v>
      </c>
      <c r="D218" s="30" t="s">
        <v>97</v>
      </c>
      <c r="E218" s="30" t="s">
        <v>133</v>
      </c>
      <c r="F218" s="30" t="s">
        <v>113</v>
      </c>
      <c r="G218" s="30"/>
      <c r="H218" s="68"/>
      <c r="I218" s="133">
        <f t="shared" si="82"/>
        <v>537.79999999999995</v>
      </c>
      <c r="J218" s="133">
        <f t="shared" si="82"/>
        <v>567.79999999999995</v>
      </c>
      <c r="K218" s="133">
        <f t="shared" si="82"/>
        <v>599.1</v>
      </c>
    </row>
    <row r="219" spans="1:11">
      <c r="A219" s="55"/>
      <c r="B219" s="56"/>
      <c r="C219" s="59" t="s">
        <v>38</v>
      </c>
      <c r="D219" s="18" t="s">
        <v>97</v>
      </c>
      <c r="E219" s="18" t="s">
        <v>133</v>
      </c>
      <c r="F219" s="18" t="s">
        <v>113</v>
      </c>
      <c r="G219" s="18" t="s">
        <v>44</v>
      </c>
      <c r="H219" s="19"/>
      <c r="I219" s="117">
        <f t="shared" si="82"/>
        <v>537.79999999999995</v>
      </c>
      <c r="J219" s="117">
        <f t="shared" si="82"/>
        <v>567.79999999999995</v>
      </c>
      <c r="K219" s="117">
        <f t="shared" si="82"/>
        <v>599.1</v>
      </c>
    </row>
    <row r="220" spans="1:11">
      <c r="A220" s="55"/>
      <c r="B220" s="56"/>
      <c r="C220" s="59" t="s">
        <v>0</v>
      </c>
      <c r="D220" s="18" t="s">
        <v>97</v>
      </c>
      <c r="E220" s="18" t="s">
        <v>133</v>
      </c>
      <c r="F220" s="18" t="s">
        <v>113</v>
      </c>
      <c r="G220" s="18" t="s">
        <v>45</v>
      </c>
      <c r="H220" s="18"/>
      <c r="I220" s="117">
        <f t="shared" si="82"/>
        <v>537.79999999999995</v>
      </c>
      <c r="J220" s="117">
        <f t="shared" si="82"/>
        <v>567.79999999999995</v>
      </c>
      <c r="K220" s="117">
        <f t="shared" si="82"/>
        <v>599.1</v>
      </c>
    </row>
    <row r="221" spans="1:11">
      <c r="A221" s="55"/>
      <c r="B221" s="56"/>
      <c r="C221" s="60" t="s">
        <v>11</v>
      </c>
      <c r="D221" s="28" t="s">
        <v>97</v>
      </c>
      <c r="E221" s="3" t="s">
        <v>133</v>
      </c>
      <c r="F221" s="3" t="s">
        <v>113</v>
      </c>
      <c r="G221" s="3" t="s">
        <v>12</v>
      </c>
      <c r="H221" s="49"/>
      <c r="I221" s="118">
        <f t="shared" si="82"/>
        <v>537.79999999999995</v>
      </c>
      <c r="J221" s="118">
        <f t="shared" si="82"/>
        <v>567.79999999999995</v>
      </c>
      <c r="K221" s="118">
        <f t="shared" si="82"/>
        <v>599.1</v>
      </c>
    </row>
    <row r="222" spans="1:11" ht="31.5" customHeight="1">
      <c r="A222" s="55"/>
      <c r="B222" s="56"/>
      <c r="C222" s="61" t="s">
        <v>151</v>
      </c>
      <c r="D222" s="5" t="s">
        <v>97</v>
      </c>
      <c r="E222" s="5" t="s">
        <v>133</v>
      </c>
      <c r="F222" s="5" t="s">
        <v>113</v>
      </c>
      <c r="G222" s="33" t="s">
        <v>12</v>
      </c>
      <c r="H222" s="5" t="s">
        <v>152</v>
      </c>
      <c r="I222" s="120">
        <v>537.79999999999995</v>
      </c>
      <c r="J222" s="120">
        <v>567.79999999999995</v>
      </c>
      <c r="K222" s="120">
        <f>614.2-15.1</f>
        <v>599.1</v>
      </c>
    </row>
    <row r="223" spans="1:11">
      <c r="A223" s="55"/>
      <c r="B223" s="56"/>
      <c r="C223" s="90" t="s">
        <v>16</v>
      </c>
      <c r="D223" s="18" t="s">
        <v>97</v>
      </c>
      <c r="E223" s="6" t="s">
        <v>126</v>
      </c>
      <c r="F223" s="6"/>
      <c r="G223" s="6" t="s">
        <v>32</v>
      </c>
      <c r="H223" s="6" t="s">
        <v>32</v>
      </c>
      <c r="I223" s="122">
        <f t="shared" ref="I223:K228" si="83">I224</f>
        <v>85</v>
      </c>
      <c r="J223" s="122">
        <f t="shared" si="83"/>
        <v>85</v>
      </c>
      <c r="K223" s="122">
        <f t="shared" si="83"/>
        <v>85</v>
      </c>
    </row>
    <row r="224" spans="1:11">
      <c r="A224" s="55"/>
      <c r="B224" s="56"/>
      <c r="C224" s="59" t="s">
        <v>92</v>
      </c>
      <c r="D224" s="18" t="s">
        <v>97</v>
      </c>
      <c r="E224" s="17" t="s">
        <v>126</v>
      </c>
      <c r="F224" s="18" t="s">
        <v>129</v>
      </c>
      <c r="G224" s="17" t="s">
        <v>32</v>
      </c>
      <c r="H224" s="17" t="s">
        <v>32</v>
      </c>
      <c r="I224" s="131">
        <f>I225</f>
        <v>85</v>
      </c>
      <c r="J224" s="131">
        <f t="shared" si="83"/>
        <v>85</v>
      </c>
      <c r="K224" s="131">
        <f t="shared" si="83"/>
        <v>85</v>
      </c>
    </row>
    <row r="225" spans="1:11" ht="60.75">
      <c r="A225" s="55"/>
      <c r="B225" s="56"/>
      <c r="C225" s="59" t="s">
        <v>141</v>
      </c>
      <c r="D225" s="18" t="s">
        <v>97</v>
      </c>
      <c r="E225" s="17" t="s">
        <v>126</v>
      </c>
      <c r="F225" s="18" t="s">
        <v>129</v>
      </c>
      <c r="G225" s="18" t="s">
        <v>142</v>
      </c>
      <c r="H225" s="24" t="s">
        <v>32</v>
      </c>
      <c r="I225" s="128">
        <f>I226</f>
        <v>85</v>
      </c>
      <c r="J225" s="128">
        <f t="shared" si="83"/>
        <v>85</v>
      </c>
      <c r="K225" s="128">
        <f t="shared" si="83"/>
        <v>85</v>
      </c>
    </row>
    <row r="226" spans="1:11">
      <c r="A226" s="55"/>
      <c r="B226" s="56"/>
      <c r="C226" s="87" t="s">
        <v>233</v>
      </c>
      <c r="D226" s="18" t="s">
        <v>97</v>
      </c>
      <c r="E226" s="18" t="s">
        <v>126</v>
      </c>
      <c r="F226" s="18" t="s">
        <v>129</v>
      </c>
      <c r="G226" s="18" t="s">
        <v>231</v>
      </c>
      <c r="H226" s="31"/>
      <c r="I226" s="128">
        <f>I227</f>
        <v>85</v>
      </c>
      <c r="J226" s="128">
        <f t="shared" si="83"/>
        <v>85</v>
      </c>
      <c r="K226" s="128">
        <f t="shared" si="83"/>
        <v>85</v>
      </c>
    </row>
    <row r="227" spans="1:11">
      <c r="A227" s="55"/>
      <c r="B227" s="56"/>
      <c r="C227" s="59" t="s">
        <v>259</v>
      </c>
      <c r="D227" s="18" t="s">
        <v>97</v>
      </c>
      <c r="E227" s="17" t="s">
        <v>126</v>
      </c>
      <c r="F227" s="18" t="s">
        <v>129</v>
      </c>
      <c r="G227" s="18" t="s">
        <v>243</v>
      </c>
      <c r="H227" s="17" t="s">
        <v>32</v>
      </c>
      <c r="I227" s="129">
        <f>I228</f>
        <v>85</v>
      </c>
      <c r="J227" s="129">
        <f t="shared" si="83"/>
        <v>85</v>
      </c>
      <c r="K227" s="129">
        <f t="shared" si="83"/>
        <v>85</v>
      </c>
    </row>
    <row r="228" spans="1:11" ht="38.25" customHeight="1">
      <c r="A228" s="55"/>
      <c r="B228" s="56"/>
      <c r="C228" s="87" t="s">
        <v>244</v>
      </c>
      <c r="D228" s="18" t="s">
        <v>97</v>
      </c>
      <c r="E228" s="18" t="s">
        <v>126</v>
      </c>
      <c r="F228" s="18" t="s">
        <v>129</v>
      </c>
      <c r="G228" s="18" t="s">
        <v>245</v>
      </c>
      <c r="H228" s="169"/>
      <c r="I228" s="170">
        <f>I229</f>
        <v>85</v>
      </c>
      <c r="J228" s="170">
        <f t="shared" si="83"/>
        <v>85</v>
      </c>
      <c r="K228" s="170">
        <f t="shared" si="83"/>
        <v>85</v>
      </c>
    </row>
    <row r="229" spans="1:11">
      <c r="A229" s="55"/>
      <c r="B229" s="56"/>
      <c r="C229" s="63" t="s">
        <v>145</v>
      </c>
      <c r="D229" s="13" t="s">
        <v>97</v>
      </c>
      <c r="E229" s="13" t="s">
        <v>126</v>
      </c>
      <c r="F229" s="13" t="s">
        <v>129</v>
      </c>
      <c r="G229" s="13" t="s">
        <v>245</v>
      </c>
      <c r="H229" s="13" t="s">
        <v>146</v>
      </c>
      <c r="I229" s="119">
        <v>85</v>
      </c>
      <c r="J229" s="119">
        <v>85</v>
      </c>
      <c r="K229" s="119">
        <v>85</v>
      </c>
    </row>
    <row r="230" spans="1:11">
      <c r="A230" s="55"/>
      <c r="B230" s="56"/>
      <c r="C230" s="59" t="s">
        <v>173</v>
      </c>
      <c r="D230" s="18" t="s">
        <v>97</v>
      </c>
      <c r="E230" s="18" t="s">
        <v>116</v>
      </c>
      <c r="F230" s="19"/>
      <c r="G230" s="19"/>
      <c r="H230" s="19"/>
      <c r="I230" s="117">
        <f>I231</f>
        <v>100</v>
      </c>
      <c r="J230" s="117">
        <f t="shared" ref="J230:K234" si="84">J231</f>
        <v>100</v>
      </c>
      <c r="K230" s="117">
        <f t="shared" si="84"/>
        <v>100</v>
      </c>
    </row>
    <row r="231" spans="1:11">
      <c r="A231" s="55"/>
      <c r="B231" s="56"/>
      <c r="C231" s="58" t="s">
        <v>174</v>
      </c>
      <c r="D231" s="18" t="s">
        <v>97</v>
      </c>
      <c r="E231" s="15" t="s">
        <v>116</v>
      </c>
      <c r="F231" s="14" t="s">
        <v>113</v>
      </c>
      <c r="G231" s="16"/>
      <c r="H231" s="16"/>
      <c r="I231" s="117">
        <f>I232</f>
        <v>100</v>
      </c>
      <c r="J231" s="117">
        <f t="shared" si="84"/>
        <v>100</v>
      </c>
      <c r="K231" s="117">
        <f t="shared" si="84"/>
        <v>100</v>
      </c>
    </row>
    <row r="232" spans="1:11">
      <c r="A232" s="55"/>
      <c r="B232" s="56"/>
      <c r="C232" s="59" t="s">
        <v>38</v>
      </c>
      <c r="D232" s="18" t="s">
        <v>97</v>
      </c>
      <c r="E232" s="15" t="s">
        <v>116</v>
      </c>
      <c r="F232" s="14" t="s">
        <v>113</v>
      </c>
      <c r="G232" s="18" t="s">
        <v>44</v>
      </c>
      <c r="H232" s="16" t="s">
        <v>32</v>
      </c>
      <c r="I232" s="117">
        <f>I233</f>
        <v>100</v>
      </c>
      <c r="J232" s="117">
        <f t="shared" si="84"/>
        <v>100</v>
      </c>
      <c r="K232" s="117">
        <f t="shared" si="84"/>
        <v>100</v>
      </c>
    </row>
    <row r="233" spans="1:11">
      <c r="A233" s="55"/>
      <c r="B233" s="56"/>
      <c r="C233" s="59" t="s">
        <v>0</v>
      </c>
      <c r="D233" s="18" t="s">
        <v>97</v>
      </c>
      <c r="E233" s="17" t="s">
        <v>116</v>
      </c>
      <c r="F233" s="18" t="s">
        <v>113</v>
      </c>
      <c r="G233" s="18" t="s">
        <v>45</v>
      </c>
      <c r="H233" s="19"/>
      <c r="I233" s="117">
        <f>I234</f>
        <v>100</v>
      </c>
      <c r="J233" s="117">
        <f t="shared" si="84"/>
        <v>100</v>
      </c>
      <c r="K233" s="117">
        <f t="shared" si="84"/>
        <v>100</v>
      </c>
    </row>
    <row r="234" spans="1:11">
      <c r="A234" s="55"/>
      <c r="B234" s="56"/>
      <c r="C234" s="60" t="s">
        <v>175</v>
      </c>
      <c r="D234" s="3" t="s">
        <v>97</v>
      </c>
      <c r="E234" s="6" t="s">
        <v>116</v>
      </c>
      <c r="F234" s="3" t="s">
        <v>113</v>
      </c>
      <c r="G234" s="3" t="s">
        <v>161</v>
      </c>
      <c r="H234" s="49"/>
      <c r="I234" s="118">
        <f>I235</f>
        <v>100</v>
      </c>
      <c r="J234" s="118">
        <f t="shared" si="84"/>
        <v>100</v>
      </c>
      <c r="K234" s="118">
        <f t="shared" si="84"/>
        <v>100</v>
      </c>
    </row>
    <row r="235" spans="1:11" ht="21" thickBot="1">
      <c r="A235" s="91"/>
      <c r="B235" s="92"/>
      <c r="C235" s="85" t="s">
        <v>176</v>
      </c>
      <c r="D235" s="93" t="s">
        <v>97</v>
      </c>
      <c r="E235" s="38" t="s">
        <v>116</v>
      </c>
      <c r="F235" s="38" t="s">
        <v>113</v>
      </c>
      <c r="G235" s="38" t="s">
        <v>161</v>
      </c>
      <c r="H235" s="38" t="s">
        <v>177</v>
      </c>
      <c r="I235" s="141">
        <v>100</v>
      </c>
      <c r="J235" s="141">
        <v>100</v>
      </c>
      <c r="K235" s="141">
        <v>100</v>
      </c>
    </row>
    <row r="236" spans="1:11" ht="41.25" thickBot="1">
      <c r="A236" s="181" t="s">
        <v>93</v>
      </c>
      <c r="B236" s="182"/>
      <c r="C236" s="94" t="s">
        <v>94</v>
      </c>
      <c r="D236" s="41" t="s">
        <v>98</v>
      </c>
      <c r="E236" s="41"/>
      <c r="F236" s="34"/>
      <c r="G236" s="34"/>
      <c r="H236" s="34"/>
      <c r="I236" s="142">
        <f>I237</f>
        <v>373.30000000000007</v>
      </c>
      <c r="J236" s="142">
        <f t="shared" ref="J236:K236" si="85">J237</f>
        <v>293.50000000000006</v>
      </c>
      <c r="K236" s="142">
        <f t="shared" si="85"/>
        <v>293.50000000000006</v>
      </c>
    </row>
    <row r="237" spans="1:11" ht="20.25" customHeight="1">
      <c r="A237" s="183"/>
      <c r="B237" s="184"/>
      <c r="C237" s="95" t="s">
        <v>33</v>
      </c>
      <c r="D237" s="14" t="s">
        <v>98</v>
      </c>
      <c r="E237" s="14" t="s">
        <v>113</v>
      </c>
      <c r="F237" s="14"/>
      <c r="G237" s="14" t="s">
        <v>32</v>
      </c>
      <c r="H237" s="14" t="s">
        <v>32</v>
      </c>
      <c r="I237" s="143">
        <f>I238+I247</f>
        <v>373.30000000000007</v>
      </c>
      <c r="J237" s="143">
        <f t="shared" ref="J237:K237" si="86">J238+J247</f>
        <v>293.50000000000006</v>
      </c>
      <c r="K237" s="143">
        <f t="shared" si="86"/>
        <v>293.50000000000006</v>
      </c>
    </row>
    <row r="238" spans="1:11" ht="60.75">
      <c r="A238" s="185"/>
      <c r="B238" s="186"/>
      <c r="C238" s="96" t="s">
        <v>95</v>
      </c>
      <c r="D238" s="18" t="s">
        <v>98</v>
      </c>
      <c r="E238" s="6" t="s">
        <v>113</v>
      </c>
      <c r="F238" s="3" t="s">
        <v>115</v>
      </c>
      <c r="G238" s="6"/>
      <c r="H238" s="6"/>
      <c r="I238" s="125">
        <f>I239+I243</f>
        <v>359.50000000000006</v>
      </c>
      <c r="J238" s="125">
        <f t="shared" ref="J238:K238" si="87">J239+J243</f>
        <v>293.50000000000006</v>
      </c>
      <c r="K238" s="125">
        <f t="shared" si="87"/>
        <v>293.50000000000006</v>
      </c>
    </row>
    <row r="239" spans="1:11" ht="40.5">
      <c r="A239" s="185"/>
      <c r="B239" s="186"/>
      <c r="C239" s="97" t="s">
        <v>96</v>
      </c>
      <c r="D239" s="18" t="s">
        <v>98</v>
      </c>
      <c r="E239" s="18" t="s">
        <v>113</v>
      </c>
      <c r="F239" s="18" t="s">
        <v>115</v>
      </c>
      <c r="G239" s="18" t="s">
        <v>13</v>
      </c>
      <c r="H239" s="18"/>
      <c r="I239" s="133">
        <f>I240</f>
        <v>294.00000000000006</v>
      </c>
      <c r="J239" s="133">
        <f t="shared" ref="J239:K239" si="88">J240</f>
        <v>293.50000000000006</v>
      </c>
      <c r="K239" s="133">
        <f t="shared" si="88"/>
        <v>293.50000000000006</v>
      </c>
    </row>
    <row r="240" spans="1:11" ht="20.25" customHeight="1">
      <c r="A240" s="185"/>
      <c r="B240" s="186"/>
      <c r="C240" s="98" t="s">
        <v>179</v>
      </c>
      <c r="D240" s="3" t="s">
        <v>98</v>
      </c>
      <c r="E240" s="27" t="s">
        <v>113</v>
      </c>
      <c r="F240" s="27" t="s">
        <v>115</v>
      </c>
      <c r="G240" s="27" t="s">
        <v>184</v>
      </c>
      <c r="H240" s="27"/>
      <c r="I240" s="144">
        <f>SUM(I241:I242)</f>
        <v>294.00000000000006</v>
      </c>
      <c r="J240" s="144">
        <f t="shared" ref="J240:K240" si="89">SUM(J241:J242)</f>
        <v>293.50000000000006</v>
      </c>
      <c r="K240" s="144">
        <f t="shared" si="89"/>
        <v>293.50000000000006</v>
      </c>
    </row>
    <row r="241" spans="1:13" ht="43.5" customHeight="1">
      <c r="A241" s="185"/>
      <c r="B241" s="186"/>
      <c r="C241" s="99" t="s">
        <v>145</v>
      </c>
      <c r="D241" s="13" t="s">
        <v>98</v>
      </c>
      <c r="E241" s="13" t="s">
        <v>113</v>
      </c>
      <c r="F241" s="13" t="s">
        <v>115</v>
      </c>
      <c r="G241" s="13" t="s">
        <v>184</v>
      </c>
      <c r="H241" s="13" t="s">
        <v>146</v>
      </c>
      <c r="I241" s="134">
        <f>279.6+0.1+0.5</f>
        <v>280.20000000000005</v>
      </c>
      <c r="J241" s="134">
        <f>279.6+0.1</f>
        <v>279.70000000000005</v>
      </c>
      <c r="K241" s="134">
        <f>279.6+0.1</f>
        <v>279.70000000000005</v>
      </c>
    </row>
    <row r="242" spans="1:13" ht="44.45" customHeight="1">
      <c r="A242" s="185"/>
      <c r="B242" s="186"/>
      <c r="C242" s="100" t="s">
        <v>147</v>
      </c>
      <c r="D242" s="5" t="s">
        <v>98</v>
      </c>
      <c r="E242" s="5" t="s">
        <v>113</v>
      </c>
      <c r="F242" s="5" t="s">
        <v>115</v>
      </c>
      <c r="G242" s="5" t="s">
        <v>184</v>
      </c>
      <c r="H242" s="5" t="s">
        <v>148</v>
      </c>
      <c r="I242" s="135">
        <v>13.8</v>
      </c>
      <c r="J242" s="135">
        <v>13.8</v>
      </c>
      <c r="K242" s="135">
        <v>13.8</v>
      </c>
    </row>
    <row r="243" spans="1:13" ht="20.45" customHeight="1">
      <c r="A243" s="185"/>
      <c r="B243" s="186"/>
      <c r="C243" s="97" t="s">
        <v>38</v>
      </c>
      <c r="D243" s="25" t="s">
        <v>98</v>
      </c>
      <c r="E243" s="18" t="s">
        <v>113</v>
      </c>
      <c r="F243" s="18" t="s">
        <v>115</v>
      </c>
      <c r="G243" s="18" t="s">
        <v>44</v>
      </c>
      <c r="H243" s="18"/>
      <c r="I243" s="133">
        <f t="shared" ref="I243:K245" si="90">I244</f>
        <v>65.5</v>
      </c>
      <c r="J243" s="133">
        <f t="shared" si="90"/>
        <v>0</v>
      </c>
      <c r="K243" s="133">
        <f t="shared" si="90"/>
        <v>0</v>
      </c>
    </row>
    <row r="244" spans="1:13" ht="20.45" customHeight="1">
      <c r="A244" s="185"/>
      <c r="B244" s="186"/>
      <c r="C244" s="97" t="s">
        <v>81</v>
      </c>
      <c r="D244" s="25" t="s">
        <v>98</v>
      </c>
      <c r="E244" s="18" t="s">
        <v>113</v>
      </c>
      <c r="F244" s="18" t="s">
        <v>115</v>
      </c>
      <c r="G244" s="18" t="s">
        <v>45</v>
      </c>
      <c r="H244" s="18"/>
      <c r="I244" s="133">
        <f t="shared" si="90"/>
        <v>65.5</v>
      </c>
      <c r="J244" s="133">
        <f t="shared" si="90"/>
        <v>0</v>
      </c>
      <c r="K244" s="133">
        <f t="shared" si="90"/>
        <v>0</v>
      </c>
    </row>
    <row r="245" spans="1:13" ht="60.75">
      <c r="A245" s="185"/>
      <c r="B245" s="186"/>
      <c r="C245" s="101" t="s">
        <v>14</v>
      </c>
      <c r="D245" s="7" t="s">
        <v>98</v>
      </c>
      <c r="E245" s="3" t="s">
        <v>113</v>
      </c>
      <c r="F245" s="3" t="s">
        <v>115</v>
      </c>
      <c r="G245" s="3" t="s">
        <v>15</v>
      </c>
      <c r="H245" s="3"/>
      <c r="I245" s="131">
        <f t="shared" si="90"/>
        <v>65.5</v>
      </c>
      <c r="J245" s="131">
        <f t="shared" si="90"/>
        <v>0</v>
      </c>
      <c r="K245" s="131">
        <f t="shared" si="90"/>
        <v>0</v>
      </c>
    </row>
    <row r="246" spans="1:13" ht="21" customHeight="1">
      <c r="A246" s="185"/>
      <c r="B246" s="186"/>
      <c r="C246" s="100" t="s">
        <v>149</v>
      </c>
      <c r="D246" s="4" t="s">
        <v>98</v>
      </c>
      <c r="E246" s="5" t="s">
        <v>113</v>
      </c>
      <c r="F246" s="5" t="s">
        <v>115</v>
      </c>
      <c r="G246" s="5" t="s">
        <v>15</v>
      </c>
      <c r="H246" s="5" t="s">
        <v>150</v>
      </c>
      <c r="I246" s="135">
        <v>65.5</v>
      </c>
      <c r="J246" s="135">
        <v>0</v>
      </c>
      <c r="K246" s="135">
        <v>0</v>
      </c>
    </row>
    <row r="247" spans="1:13" ht="21" customHeight="1">
      <c r="A247" s="185"/>
      <c r="B247" s="186"/>
      <c r="C247" s="97" t="s">
        <v>72</v>
      </c>
      <c r="D247" s="18" t="s">
        <v>98</v>
      </c>
      <c r="E247" s="17" t="s">
        <v>113</v>
      </c>
      <c r="F247" s="18" t="s">
        <v>116</v>
      </c>
      <c r="G247" s="19"/>
      <c r="H247" s="19"/>
      <c r="I247" s="128">
        <f t="shared" ref="I247:K248" si="91">I248</f>
        <v>13.8</v>
      </c>
      <c r="J247" s="128">
        <f t="shared" si="91"/>
        <v>0</v>
      </c>
      <c r="K247" s="128">
        <f t="shared" si="91"/>
        <v>0</v>
      </c>
    </row>
    <row r="248" spans="1:13" ht="40.5">
      <c r="A248" s="185"/>
      <c r="B248" s="186"/>
      <c r="C248" s="102" t="s">
        <v>117</v>
      </c>
      <c r="D248" s="42" t="s">
        <v>98</v>
      </c>
      <c r="E248" s="42" t="s">
        <v>113</v>
      </c>
      <c r="F248" s="42" t="s">
        <v>116</v>
      </c>
      <c r="G248" s="42" t="s">
        <v>118</v>
      </c>
      <c r="H248" s="103"/>
      <c r="I248" s="145">
        <f t="shared" si="91"/>
        <v>13.8</v>
      </c>
      <c r="J248" s="145">
        <f t="shared" si="91"/>
        <v>0</v>
      </c>
      <c r="K248" s="145">
        <f t="shared" si="91"/>
        <v>0</v>
      </c>
    </row>
    <row r="249" spans="1:13" ht="21" thickBot="1">
      <c r="A249" s="187"/>
      <c r="B249" s="188"/>
      <c r="C249" s="104" t="s">
        <v>151</v>
      </c>
      <c r="D249" s="105" t="s">
        <v>98</v>
      </c>
      <c r="E249" s="105" t="s">
        <v>113</v>
      </c>
      <c r="F249" s="105" t="s">
        <v>116</v>
      </c>
      <c r="G249" s="105" t="s">
        <v>118</v>
      </c>
      <c r="H249" s="105" t="s">
        <v>152</v>
      </c>
      <c r="I249" s="146">
        <v>13.8</v>
      </c>
      <c r="J249" s="146">
        <v>0</v>
      </c>
      <c r="K249" s="146">
        <v>0</v>
      </c>
    </row>
    <row r="250" spans="1:13" ht="36.75" customHeight="1" thickBot="1">
      <c r="A250" s="189"/>
      <c r="B250" s="190"/>
      <c r="C250" s="45" t="s">
        <v>99</v>
      </c>
      <c r="D250" s="46"/>
      <c r="E250" s="47"/>
      <c r="F250" s="48"/>
      <c r="G250" s="48"/>
      <c r="H250" s="106"/>
      <c r="I250" s="147">
        <f>I236+I18</f>
        <v>110386.59999999999</v>
      </c>
      <c r="J250" s="147">
        <f>J236+J18</f>
        <v>58611.9</v>
      </c>
      <c r="K250" s="147">
        <f>K236+K18</f>
        <v>64945.2</v>
      </c>
      <c r="L250" s="2"/>
      <c r="M250" s="2"/>
    </row>
  </sheetData>
  <autoFilter ref="A16:K250"/>
  <mergeCells count="18">
    <mergeCell ref="A18:B18"/>
    <mergeCell ref="A236:B236"/>
    <mergeCell ref="A237:B249"/>
    <mergeCell ref="A250:B250"/>
    <mergeCell ref="H9:K9"/>
    <mergeCell ref="H10:K10"/>
    <mergeCell ref="A17:B17"/>
    <mergeCell ref="C7:K7"/>
    <mergeCell ref="G8:K8"/>
    <mergeCell ref="A12:K12"/>
    <mergeCell ref="A13:K13"/>
    <mergeCell ref="A16:B16"/>
    <mergeCell ref="E6:K6"/>
    <mergeCell ref="H1:K1"/>
    <mergeCell ref="C2:K2"/>
    <mergeCell ref="G3:K3"/>
    <mergeCell ref="C4:K4"/>
    <mergeCell ref="C5:K5"/>
  </mergeCells>
  <printOptions horizontalCentered="1"/>
  <pageMargins left="0.78740157480314965" right="0.39370078740157483" top="0.59055118110236227" bottom="0.59055118110236227" header="0.31496062992125984" footer="0.31496062992125984"/>
  <pageSetup paperSize="9" scale="32" fitToHeight="5" orientation="portrait" horizontalDpi="1200" verticalDpi="1200" r:id="rId1"/>
  <headerFooter alignWithMargins="0"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март</vt:lpstr>
      <vt:lpstr>март!Область_печати</vt:lpstr>
    </vt:vector>
  </TitlesOfParts>
  <Company>MO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2022-03-31T11:50:31Z</cp:lastPrinted>
  <dcterms:created xsi:type="dcterms:W3CDTF">2011-12-27T08:23:15Z</dcterms:created>
  <dcterms:modified xsi:type="dcterms:W3CDTF">2022-03-31T11:52:35Z</dcterms:modified>
</cp:coreProperties>
</file>